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Analisis de agua" sheetId="1" r:id="rId1"/>
    <sheet name="Datos" sheetId="2" r:id="rId2"/>
    <sheet name="Calculos" sheetId="3" r:id="rId3"/>
  </sheets>
  <definedNames/>
  <calcPr fullCalcOnLoad="1"/>
</workbook>
</file>

<file path=xl/sharedStrings.xml><?xml version="1.0" encoding="utf-8"?>
<sst xmlns="http://schemas.openxmlformats.org/spreadsheetml/2006/main" count="311" uniqueCount="153">
  <si>
    <t>K</t>
  </si>
  <si>
    <t>N</t>
  </si>
  <si>
    <t>P</t>
  </si>
  <si>
    <t>Ca</t>
  </si>
  <si>
    <t>S</t>
  </si>
  <si>
    <t>Mg</t>
  </si>
  <si>
    <t>Fe</t>
  </si>
  <si>
    <t>Mn</t>
  </si>
  <si>
    <t>B</t>
  </si>
  <si>
    <t>Zn</t>
  </si>
  <si>
    <t>Cu</t>
  </si>
  <si>
    <t>Mo</t>
  </si>
  <si>
    <t>Fosfato Monopotasico</t>
  </si>
  <si>
    <t>P2O5</t>
  </si>
  <si>
    <t>K2O</t>
  </si>
  <si>
    <t>Nitrato de calcio</t>
  </si>
  <si>
    <t>CaO</t>
  </si>
  <si>
    <t>Nitrato de Potasio</t>
  </si>
  <si>
    <t>Nitrato de amonio</t>
  </si>
  <si>
    <t>Sulfato de Magnesio</t>
  </si>
  <si>
    <t>MgO</t>
  </si>
  <si>
    <t>pH</t>
  </si>
  <si>
    <t>Alcalinidad total (CaCO3/L)</t>
  </si>
  <si>
    <t>Dureza total (mg-CaCO3/L)</t>
  </si>
  <si>
    <t>Calcio (mg-CaCO3/L)</t>
  </si>
  <si>
    <t>Magnesio (mg-CaCO3/L)</t>
  </si>
  <si>
    <t>Cloruros (mg-Cl/L)</t>
  </si>
  <si>
    <t>Sulfatos (mg-SO4/L)</t>
  </si>
  <si>
    <t>Nitratos (mg-NO3/L)</t>
  </si>
  <si>
    <t>Boro (mb-B/L)</t>
  </si>
  <si>
    <t>Sodio (mg-NA/L)</t>
  </si>
  <si>
    <t>Potasio (mg-K/L)</t>
  </si>
  <si>
    <t>RAS</t>
  </si>
  <si>
    <t>Clasificacion River Side</t>
  </si>
  <si>
    <t>C3-S1</t>
  </si>
  <si>
    <t>Conductividad (uS/cm)</t>
  </si>
  <si>
    <t>mg P</t>
  </si>
  <si>
    <t xml:space="preserve">ml Sol. Con. C </t>
  </si>
  <si>
    <t>----&gt;</t>
  </si>
  <si>
    <t>&lt;----</t>
  </si>
  <si>
    <t>x=</t>
  </si>
  <si>
    <t>g de P</t>
  </si>
  <si>
    <t>gr de fosfato monopotasico</t>
  </si>
  <si>
    <t>gr de P</t>
  </si>
  <si>
    <t>gr de P2O5</t>
  </si>
  <si>
    <t>gr de K2O</t>
  </si>
  <si>
    <t>gr de K</t>
  </si>
  <si>
    <t>N =</t>
  </si>
  <si>
    <t>CaO =</t>
  </si>
  <si>
    <t>F.C. CaO =</t>
  </si>
  <si>
    <t>Fuente: Nitrato de Calcio</t>
  </si>
  <si>
    <t>Calculo de CALCIO y NITOGENO</t>
  </si>
  <si>
    <t>El agua aporta Ca</t>
  </si>
  <si>
    <t>mg/L</t>
  </si>
  <si>
    <t>Para completar falta</t>
  </si>
  <si>
    <t>mg-Ca/L</t>
  </si>
  <si>
    <t>mg Ca</t>
  </si>
  <si>
    <t>g de Ca</t>
  </si>
  <si>
    <t>gr de Nitrato de Calcio</t>
  </si>
  <si>
    <t>gr de CaO</t>
  </si>
  <si>
    <t>gr de Ca</t>
  </si>
  <si>
    <t>gr de N</t>
  </si>
  <si>
    <t>Calculo de FOSFORO y POTASIO</t>
  </si>
  <si>
    <t>Fuente: Fosfato Monopotasico</t>
  </si>
  <si>
    <t>P2O5 =</t>
  </si>
  <si>
    <t>K2O =</t>
  </si>
  <si>
    <t>F.C. P2O5 =</t>
  </si>
  <si>
    <t>F.C. K2O =</t>
  </si>
  <si>
    <t>Requerimiento de P</t>
  </si>
  <si>
    <t>Calculo de POTASIO Y NITROGENO</t>
  </si>
  <si>
    <t>Fuente: Nitrato de Potasio</t>
  </si>
  <si>
    <t>ml Sol. Con. A</t>
  </si>
  <si>
    <t>El agua aporta K</t>
  </si>
  <si>
    <t>El Fosfato Monopotasico aporta K</t>
  </si>
  <si>
    <t>mg-K/L</t>
  </si>
  <si>
    <t>mg K</t>
  </si>
  <si>
    <t>g de K</t>
  </si>
  <si>
    <t>gr de Nitrato de Potasio</t>
  </si>
  <si>
    <t>Calculo de NITROGENO</t>
  </si>
  <si>
    <t>Fuente: Nitrato de Amonio</t>
  </si>
  <si>
    <t>El Nitrato de Calcio aporta N</t>
  </si>
  <si>
    <t>El Nitrato de Potasio aporta N</t>
  </si>
  <si>
    <t>mg-N/L</t>
  </si>
  <si>
    <t>mg N</t>
  </si>
  <si>
    <t>g de N</t>
  </si>
  <si>
    <t>gr de Nitrato de Amonio</t>
  </si>
  <si>
    <t>mg de N</t>
  </si>
  <si>
    <t>mg de K</t>
  </si>
  <si>
    <t xml:space="preserve">Requerimiento de Ca </t>
  </si>
  <si>
    <t>Requerimiento de K</t>
  </si>
  <si>
    <t>Requerimiento de N</t>
  </si>
  <si>
    <t>Calculo de MAGNESIO Y AZUFRE</t>
  </si>
  <si>
    <t>Fuente: Sulfato de Magnesio</t>
  </si>
  <si>
    <t>MgO =</t>
  </si>
  <si>
    <t>S =</t>
  </si>
  <si>
    <t>Requerimiento de Mg</t>
  </si>
  <si>
    <t>El agua aporta Mg</t>
  </si>
  <si>
    <t>mg Mg</t>
  </si>
  <si>
    <t>ml Sol. Con. B</t>
  </si>
  <si>
    <t>gr de Sulfato de Magnesio</t>
  </si>
  <si>
    <t>gr de MgO</t>
  </si>
  <si>
    <t>gr de Mg</t>
  </si>
  <si>
    <t>F.C. MgO =</t>
  </si>
  <si>
    <t>mg-Mg/L</t>
  </si>
  <si>
    <t>gr de S</t>
  </si>
  <si>
    <t>Sol. Con A</t>
  </si>
  <si>
    <t>Sol Con B</t>
  </si>
  <si>
    <t>Sol Con C</t>
  </si>
  <si>
    <t>L Sol Con</t>
  </si>
  <si>
    <t>ml Sol Con
/ L Sol Nut</t>
  </si>
  <si>
    <t>Calculo de HIERRO</t>
  </si>
  <si>
    <t>Fuente: Quelato de Fe</t>
  </si>
  <si>
    <t>Fe =</t>
  </si>
  <si>
    <t>Requerimiento de Fe</t>
  </si>
  <si>
    <t>El Fertrilon Combi(12 g) aporta Fe</t>
  </si>
  <si>
    <t>mg Fe</t>
  </si>
  <si>
    <t>gr Mg</t>
  </si>
  <si>
    <t>gr Fe</t>
  </si>
  <si>
    <t>gr de Quelato de Fe</t>
  </si>
  <si>
    <t>gr de Fe</t>
  </si>
  <si>
    <t>mg-Fe/L</t>
  </si>
  <si>
    <t>Quelato de Hierro</t>
  </si>
  <si>
    <t>Acido Borico</t>
  </si>
  <si>
    <t>Fertrilon Combi I</t>
  </si>
  <si>
    <t>Calculo de Boro</t>
  </si>
  <si>
    <t>mg-B/L</t>
  </si>
  <si>
    <t>Requerimiento de B</t>
  </si>
  <si>
    <t>El agua aporta B</t>
  </si>
  <si>
    <t>Fuente: Acido Borico</t>
  </si>
  <si>
    <t>gr de Acido Borico</t>
  </si>
  <si>
    <t>gr de B</t>
  </si>
  <si>
    <t>Analisis de
agua mg/L</t>
  </si>
  <si>
    <t>Concentracion
Requerida ppm</t>
  </si>
  <si>
    <t>TOTAL (gr)</t>
  </si>
  <si>
    <t>INFORME DE LABORATORIO</t>
  </si>
  <si>
    <t>Producto: Agua de Pozo</t>
  </si>
  <si>
    <t>C3 No puede usarse en suelos cuyo drenaje sea deficiente. Aun con drenaje adecuado se</t>
  </si>
  <si>
    <t>Pueden necesitar practicas especiales de control de la salinidad, debiendo por lo tanto, seleccionar</t>
  </si>
  <si>
    <t>unicamente aquellas especies vegetales muy tolerantes a sales.</t>
  </si>
  <si>
    <t>S1 Puede usarse para el reigo en la mayoria de los suelos con poca probabilidad de alcanzar</t>
  </si>
  <si>
    <t>nivles peligrosos de sodio intercambiable. No obstante, los cultivos sensibles, como algunos</t>
  </si>
  <si>
    <t>frutales y aguacates, pueden acumular cantidades apreciables de sodio.</t>
  </si>
  <si>
    <t>* Ref.: N.B. Nro 512-97; Agua Potable-Requisitos, La Paz, octubre 1997.</t>
  </si>
  <si>
    <t>PARAMETROS</t>
  </si>
  <si>
    <t>MUESTRA ORIGINAL</t>
  </si>
  <si>
    <t>REFERENCIA *</t>
  </si>
  <si>
    <t>6,5 - 8,5</t>
  </si>
  <si>
    <t>Cultivos sensibles Clase 2</t>
  </si>
  <si>
    <t>(8 ppm)</t>
  </si>
  <si>
    <t>(26.4 mg/L)</t>
  </si>
  <si>
    <t>(52.56 mg/L)</t>
  </si>
  <si>
    <t>(27.6 mg/L)</t>
  </si>
  <si>
    <t>Nota: Todas las casillas de color CELESTE son datos variables y se actualizan automaticamente el la hoja de los calculos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</si>
</sst>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"/>
    <numFmt numFmtId="183" formatCode="0.00000"/>
    <numFmt numFmtId="184" formatCode="0.0000"/>
  </numFmts>
  <fonts count="9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15"/>
      <name val="Arial"/>
      <family val="0"/>
    </font>
    <font>
      <b/>
      <i/>
      <sz val="8"/>
      <name val="Arial"/>
      <family val="2"/>
    </font>
    <font>
      <u val="single"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 quotePrefix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 applyAlignment="1">
      <alignment/>
    </xf>
    <xf numFmtId="180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/>
    </xf>
    <xf numFmtId="180" fontId="1" fillId="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 quotePrefix="1">
      <alignment horizontal="center"/>
    </xf>
    <xf numFmtId="0" fontId="0" fillId="5" borderId="1" xfId="0" applyFont="1" applyFill="1" applyBorder="1" applyAlignment="1" quotePrefix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quotePrefix="1">
      <alignment horizontal="center"/>
    </xf>
    <xf numFmtId="0" fontId="0" fillId="5" borderId="1" xfId="0" applyFill="1" applyBorder="1" applyAlignment="1">
      <alignment/>
    </xf>
    <xf numFmtId="0" fontId="5" fillId="0" borderId="0" xfId="0" applyFont="1" applyAlignment="1">
      <alignment horizontal="left"/>
    </xf>
    <xf numFmtId="2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6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C7" sqref="C7"/>
    </sheetView>
  </sheetViews>
  <sheetFormatPr defaultColWidth="11.421875" defaultRowHeight="12.75"/>
  <cols>
    <col min="1" max="1" width="28.421875" style="0" customWidth="1"/>
    <col min="4" max="4" width="22.7109375" style="0" customWidth="1"/>
  </cols>
  <sheetData>
    <row r="1" ht="12.75">
      <c r="A1" t="s">
        <v>134</v>
      </c>
    </row>
    <row r="2" ht="12.75">
      <c r="A2" t="s">
        <v>135</v>
      </c>
    </row>
    <row r="4" spans="1:4" ht="12.75">
      <c r="A4" s="49" t="s">
        <v>143</v>
      </c>
      <c r="B4" s="55" t="s">
        <v>144</v>
      </c>
      <c r="C4" s="56"/>
      <c r="D4" s="53" t="s">
        <v>145</v>
      </c>
    </row>
    <row r="5" spans="1:4" ht="12.75">
      <c r="A5" s="49" t="s">
        <v>21</v>
      </c>
      <c r="B5" s="50">
        <v>7.3</v>
      </c>
      <c r="C5" s="51"/>
      <c r="D5" s="53" t="s">
        <v>146</v>
      </c>
    </row>
    <row r="6" spans="1:4" ht="12.75">
      <c r="A6" s="49" t="s">
        <v>35</v>
      </c>
      <c r="B6" s="50">
        <v>877</v>
      </c>
      <c r="C6" s="51"/>
      <c r="D6" s="53"/>
    </row>
    <row r="7" spans="1:4" ht="12.75">
      <c r="A7" s="49" t="s">
        <v>22</v>
      </c>
      <c r="B7" s="50">
        <v>401</v>
      </c>
      <c r="C7" s="51" t="s">
        <v>148</v>
      </c>
      <c r="D7" s="53">
        <v>370</v>
      </c>
    </row>
    <row r="8" spans="1:4" ht="12.75">
      <c r="A8" s="49" t="s">
        <v>23</v>
      </c>
      <c r="B8" s="50">
        <v>285</v>
      </c>
      <c r="C8" s="51"/>
      <c r="D8" s="53">
        <v>500</v>
      </c>
    </row>
    <row r="9" spans="1:4" ht="12.75">
      <c r="A9" s="49" t="s">
        <v>24</v>
      </c>
      <c r="B9" s="50">
        <v>66</v>
      </c>
      <c r="C9" s="51" t="s">
        <v>149</v>
      </c>
      <c r="D9" s="53">
        <v>500</v>
      </c>
    </row>
    <row r="10" spans="1:4" ht="12.75">
      <c r="A10" s="49" t="s">
        <v>25</v>
      </c>
      <c r="B10" s="50">
        <v>219</v>
      </c>
      <c r="C10" s="51" t="s">
        <v>150</v>
      </c>
      <c r="D10" s="53">
        <v>150</v>
      </c>
    </row>
    <row r="11" spans="1:4" ht="12.75">
      <c r="A11" s="49" t="s">
        <v>26</v>
      </c>
      <c r="B11" s="50">
        <v>23.6</v>
      </c>
      <c r="C11" s="51"/>
      <c r="D11" s="53">
        <v>250</v>
      </c>
    </row>
    <row r="12" spans="1:4" ht="12.75">
      <c r="A12" s="49" t="s">
        <v>27</v>
      </c>
      <c r="B12" s="50">
        <v>83</v>
      </c>
      <c r="C12" s="51" t="s">
        <v>151</v>
      </c>
      <c r="D12" s="53">
        <v>300</v>
      </c>
    </row>
    <row r="13" spans="1:4" ht="12.75">
      <c r="A13" s="49" t="s">
        <v>28</v>
      </c>
      <c r="B13" s="50">
        <v>0.7</v>
      </c>
      <c r="C13" s="51"/>
      <c r="D13" s="53"/>
    </row>
    <row r="14" spans="1:4" ht="12.75">
      <c r="A14" s="49" t="s">
        <v>29</v>
      </c>
      <c r="B14" s="50">
        <v>0.5</v>
      </c>
      <c r="C14" s="51"/>
      <c r="D14" s="53" t="s">
        <v>147</v>
      </c>
    </row>
    <row r="15" spans="1:4" ht="12.75">
      <c r="A15" s="49" t="s">
        <v>30</v>
      </c>
      <c r="B15" s="50">
        <v>119</v>
      </c>
      <c r="C15" s="51"/>
      <c r="D15" s="53">
        <v>200</v>
      </c>
    </row>
    <row r="16" spans="1:4" ht="12.75">
      <c r="A16" s="49" t="s">
        <v>31</v>
      </c>
      <c r="B16" s="50">
        <v>11.8</v>
      </c>
      <c r="C16" s="51"/>
      <c r="D16" s="53">
        <v>10</v>
      </c>
    </row>
    <row r="17" spans="1:4" ht="12.75">
      <c r="A17" s="49" t="s">
        <v>32</v>
      </c>
      <c r="B17" s="50">
        <v>3.06</v>
      </c>
      <c r="C17" s="51"/>
      <c r="D17" s="2"/>
    </row>
    <row r="18" spans="1:4" ht="12.75">
      <c r="A18" s="49" t="s">
        <v>33</v>
      </c>
      <c r="B18" s="52" t="s">
        <v>34</v>
      </c>
      <c r="C18" s="51"/>
      <c r="D18" s="2"/>
    </row>
    <row r="19" ht="12.75">
      <c r="A19" s="48" t="s">
        <v>142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</sheetData>
  <mergeCells count="1">
    <mergeCell ref="B4:C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H2" sqref="H2"/>
    </sheetView>
  </sheetViews>
  <sheetFormatPr defaultColWidth="11.421875" defaultRowHeight="12.75"/>
  <cols>
    <col min="1" max="1" width="3.57421875" style="0" customWidth="1"/>
    <col min="2" max="2" width="8.140625" style="0" customWidth="1"/>
    <col min="3" max="3" width="8.57421875" style="0" customWidth="1"/>
    <col min="4" max="4" width="4.421875" style="0" customWidth="1"/>
    <col min="5" max="5" width="8.28125" style="0" customWidth="1"/>
    <col min="6" max="6" width="8.421875" style="0" customWidth="1"/>
    <col min="7" max="7" width="7.57421875" style="0" customWidth="1"/>
    <col min="8" max="8" width="16.28125" style="0" customWidth="1"/>
    <col min="9" max="9" width="5.00390625" style="0" customWidth="1"/>
    <col min="10" max="10" width="5.7109375" style="0" customWidth="1"/>
    <col min="11" max="11" width="4.7109375" style="0" customWidth="1"/>
    <col min="12" max="12" width="12.57421875" style="0" customWidth="1"/>
    <col min="13" max="13" width="3.28125" style="0" customWidth="1"/>
    <col min="14" max="14" width="3.00390625" style="0" customWidth="1"/>
  </cols>
  <sheetData>
    <row r="1" spans="1:15" ht="12.75">
      <c r="A1" s="59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3" spans="1:7" ht="12.75" customHeight="1">
      <c r="A3" s="57" t="s">
        <v>132</v>
      </c>
      <c r="B3" s="58"/>
      <c r="C3" s="57" t="s">
        <v>131</v>
      </c>
      <c r="E3" s="30"/>
      <c r="F3" s="60" t="s">
        <v>109</v>
      </c>
      <c r="G3" s="62" t="s">
        <v>108</v>
      </c>
    </row>
    <row r="4" spans="1:12" ht="12.75">
      <c r="A4" s="58"/>
      <c r="B4" s="58"/>
      <c r="C4" s="58"/>
      <c r="E4" s="30"/>
      <c r="F4" s="61"/>
      <c r="G4" s="63"/>
      <c r="H4" s="42"/>
      <c r="I4" s="20" t="s">
        <v>1</v>
      </c>
      <c r="J4" s="21" t="s">
        <v>13</v>
      </c>
      <c r="K4" s="21" t="s">
        <v>14</v>
      </c>
      <c r="L4" s="29" t="s">
        <v>133</v>
      </c>
    </row>
    <row r="5" spans="1:12" ht="12.75">
      <c r="A5" s="20" t="s">
        <v>0</v>
      </c>
      <c r="B5" s="25">
        <v>200</v>
      </c>
      <c r="C5" s="25">
        <v>11.8</v>
      </c>
      <c r="E5" s="68" t="s">
        <v>105</v>
      </c>
      <c r="F5" s="64">
        <v>5</v>
      </c>
      <c r="G5" s="64">
        <v>5</v>
      </c>
      <c r="H5" s="31" t="s">
        <v>12</v>
      </c>
      <c r="I5" s="23"/>
      <c r="J5" s="25">
        <v>52</v>
      </c>
      <c r="K5" s="25">
        <v>34</v>
      </c>
      <c r="L5" s="47">
        <f>Calculos!A35</f>
        <v>154.8076923076923</v>
      </c>
    </row>
    <row r="6" spans="1:12" ht="12.75">
      <c r="A6" s="20" t="s">
        <v>1</v>
      </c>
      <c r="B6" s="25">
        <v>190</v>
      </c>
      <c r="C6" s="25"/>
      <c r="E6" s="69"/>
      <c r="F6" s="65"/>
      <c r="G6" s="65"/>
      <c r="H6" s="31" t="s">
        <v>17</v>
      </c>
      <c r="I6" s="25">
        <v>13.5</v>
      </c>
      <c r="J6" s="22"/>
      <c r="K6" s="25">
        <v>46</v>
      </c>
      <c r="L6" s="47">
        <f>Calculos!A60</f>
        <v>376.5334448160534</v>
      </c>
    </row>
    <row r="7" spans="1:12" ht="12.75">
      <c r="A7" s="20" t="s">
        <v>2</v>
      </c>
      <c r="B7" s="25">
        <v>35</v>
      </c>
      <c r="C7" s="25"/>
      <c r="E7" s="70"/>
      <c r="F7" s="66"/>
      <c r="G7" s="66"/>
      <c r="H7" s="31" t="s">
        <v>18</v>
      </c>
      <c r="I7" s="25">
        <v>33</v>
      </c>
      <c r="J7" s="25">
        <v>3</v>
      </c>
      <c r="K7" s="24"/>
      <c r="L7" s="47">
        <f>Calculos!A84</f>
        <v>115.01790750949905</v>
      </c>
    </row>
    <row r="8" spans="1:14" ht="12.75">
      <c r="A8" s="20" t="s">
        <v>3</v>
      </c>
      <c r="B8" s="25">
        <v>150</v>
      </c>
      <c r="C8" s="25">
        <v>26.4</v>
      </c>
      <c r="E8" s="30"/>
      <c r="F8" s="30"/>
      <c r="G8" s="30"/>
      <c r="H8" s="33"/>
      <c r="I8" s="26" t="s">
        <v>20</v>
      </c>
      <c r="J8" s="26" t="s">
        <v>6</v>
      </c>
      <c r="K8" s="26" t="s">
        <v>4</v>
      </c>
      <c r="L8" s="34"/>
      <c r="M8" s="35"/>
      <c r="N8" s="30"/>
    </row>
    <row r="9" spans="1:12" ht="12.75">
      <c r="A9" s="20" t="s">
        <v>4</v>
      </c>
      <c r="B9" s="25">
        <v>70</v>
      </c>
      <c r="C9" s="25">
        <v>27.6</v>
      </c>
      <c r="E9" s="67" t="s">
        <v>106</v>
      </c>
      <c r="F9" s="64">
        <v>2</v>
      </c>
      <c r="G9" s="64">
        <v>2</v>
      </c>
      <c r="H9" s="32" t="s">
        <v>19</v>
      </c>
      <c r="I9" s="44">
        <v>16</v>
      </c>
      <c r="J9" s="23"/>
      <c r="K9" s="28">
        <v>13</v>
      </c>
      <c r="L9" s="47" t="str">
        <f>IF(Calculos!C99=0,"Exceso de Mg",Calculos!C99)</f>
        <v>Exceso de Mg</v>
      </c>
    </row>
    <row r="10" spans="1:12" ht="12.75">
      <c r="A10" s="20" t="s">
        <v>5</v>
      </c>
      <c r="B10" s="25">
        <v>45</v>
      </c>
      <c r="C10" s="25">
        <v>52.56</v>
      </c>
      <c r="E10" s="67"/>
      <c r="F10" s="65"/>
      <c r="G10" s="65"/>
      <c r="H10" s="32" t="s">
        <v>121</v>
      </c>
      <c r="I10" s="23"/>
      <c r="J10" s="44">
        <v>6</v>
      </c>
      <c r="K10" s="45"/>
      <c r="L10" s="47">
        <f>Calculos!A121</f>
        <v>8.333333333333334</v>
      </c>
    </row>
    <row r="11" spans="1:12" ht="12.75">
      <c r="A11" s="20" t="s">
        <v>6</v>
      </c>
      <c r="B11" s="25">
        <v>1</v>
      </c>
      <c r="C11" s="25"/>
      <c r="E11" s="67"/>
      <c r="F11" s="65"/>
      <c r="G11" s="65"/>
      <c r="H11" s="32" t="s">
        <v>122</v>
      </c>
      <c r="I11" s="23"/>
      <c r="J11" s="23"/>
      <c r="K11" s="45"/>
      <c r="L11" s="47">
        <f>Calculos!A136</f>
        <v>0</v>
      </c>
    </row>
    <row r="12" spans="1:12" ht="12.75">
      <c r="A12" s="20" t="s">
        <v>7</v>
      </c>
      <c r="B12" s="25">
        <v>0.5</v>
      </c>
      <c r="C12" s="25"/>
      <c r="E12" s="67"/>
      <c r="F12" s="66"/>
      <c r="G12" s="66"/>
      <c r="H12" s="32" t="s">
        <v>123</v>
      </c>
      <c r="I12" s="23"/>
      <c r="J12" s="23"/>
      <c r="K12" s="45"/>
      <c r="L12" s="47">
        <v>12</v>
      </c>
    </row>
    <row r="13" spans="1:14" ht="12.75">
      <c r="A13" s="20" t="s">
        <v>8</v>
      </c>
      <c r="B13" s="25">
        <v>0.5</v>
      </c>
      <c r="C13" s="25">
        <v>0.5</v>
      </c>
      <c r="E13" s="30"/>
      <c r="F13" s="30"/>
      <c r="G13" s="30"/>
      <c r="H13" s="1"/>
      <c r="I13" s="20" t="s">
        <v>1</v>
      </c>
      <c r="J13" s="20" t="s">
        <v>16</v>
      </c>
      <c r="K13" s="20"/>
      <c r="L13" s="1"/>
      <c r="M13" s="1"/>
      <c r="N13" s="1"/>
    </row>
    <row r="14" spans="1:12" ht="12.75">
      <c r="A14" s="20" t="s">
        <v>9</v>
      </c>
      <c r="B14" s="25">
        <v>0.15</v>
      </c>
      <c r="C14" s="25"/>
      <c r="E14" s="36" t="s">
        <v>107</v>
      </c>
      <c r="F14" s="43">
        <v>5</v>
      </c>
      <c r="G14" s="43">
        <v>5</v>
      </c>
      <c r="H14" s="32" t="s">
        <v>15</v>
      </c>
      <c r="I14" s="25">
        <v>15.5</v>
      </c>
      <c r="J14" s="44">
        <v>26.5</v>
      </c>
      <c r="K14" s="45"/>
      <c r="L14" s="47">
        <f>Calculos!A14</f>
        <v>652.9811320754716</v>
      </c>
    </row>
    <row r="15" spans="1:14" ht="12.75">
      <c r="A15" s="20" t="s">
        <v>10</v>
      </c>
      <c r="B15" s="25">
        <v>0.15</v>
      </c>
      <c r="C15" s="2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3" ht="12.75">
      <c r="A16" s="20" t="s">
        <v>11</v>
      </c>
      <c r="B16" s="25">
        <v>0.01</v>
      </c>
      <c r="C16" s="25"/>
    </row>
  </sheetData>
  <mergeCells count="11">
    <mergeCell ref="E9:E12"/>
    <mergeCell ref="E5:E7"/>
    <mergeCell ref="F9:F12"/>
    <mergeCell ref="G9:G12"/>
    <mergeCell ref="G5:G7"/>
    <mergeCell ref="F5:F7"/>
    <mergeCell ref="A3:B4"/>
    <mergeCell ref="A1:O1"/>
    <mergeCell ref="C3:C4"/>
    <mergeCell ref="F3:F4"/>
    <mergeCell ref="G3:G4"/>
  </mergeCells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18">
      <selection activeCell="B134" sqref="B134:B136"/>
    </sheetView>
  </sheetViews>
  <sheetFormatPr defaultColWidth="11.421875" defaultRowHeight="12.75"/>
  <cols>
    <col min="1" max="1" width="7.421875" style="0" customWidth="1"/>
    <col min="2" max="2" width="24.28125" style="0" customWidth="1"/>
    <col min="3" max="3" width="7.28125" style="2" customWidth="1"/>
    <col min="4" max="4" width="9.421875" style="0" customWidth="1"/>
    <col min="5" max="5" width="19.7109375" style="0" customWidth="1"/>
    <col min="6" max="6" width="9.57421875" style="0" customWidth="1"/>
    <col min="7" max="7" width="5.57421875" style="0" customWidth="1"/>
  </cols>
  <sheetData>
    <row r="1" spans="1:6" ht="12.75" customHeight="1">
      <c r="A1" s="54" t="s">
        <v>51</v>
      </c>
      <c r="F1" t="s">
        <v>50</v>
      </c>
    </row>
    <row r="2" spans="1:9" s="1" customFormat="1" ht="12.75" customHeight="1">
      <c r="A2"/>
      <c r="B2"/>
      <c r="C2" s="2" t="s">
        <v>55</v>
      </c>
      <c r="D2"/>
      <c r="E2"/>
      <c r="F2" s="5" t="s">
        <v>47</v>
      </c>
      <c r="G2" s="12">
        <f>Datos!I14</f>
        <v>15.5</v>
      </c>
      <c r="H2"/>
      <c r="I2"/>
    </row>
    <row r="3" spans="1:9" s="1" customFormat="1" ht="12.75">
      <c r="A3" t="s">
        <v>88</v>
      </c>
      <c r="B3"/>
      <c r="C3" s="8">
        <f>Datos!B8</f>
        <v>150</v>
      </c>
      <c r="D3"/>
      <c r="E3"/>
      <c r="F3" s="5" t="s">
        <v>48</v>
      </c>
      <c r="G3" s="12">
        <f>Datos!J14</f>
        <v>26.5</v>
      </c>
      <c r="H3"/>
      <c r="I3"/>
    </row>
    <row r="4" spans="1:9" s="1" customFormat="1" ht="12.75">
      <c r="A4" t="s">
        <v>52</v>
      </c>
      <c r="B4"/>
      <c r="C4" s="8">
        <f>Datos!C8</f>
        <v>26.4</v>
      </c>
      <c r="D4"/>
      <c r="E4"/>
      <c r="F4" s="5" t="s">
        <v>49</v>
      </c>
      <c r="G4" s="5">
        <v>1.4</v>
      </c>
      <c r="H4"/>
      <c r="I4"/>
    </row>
    <row r="5" spans="1:9" s="1" customFormat="1" ht="12.75">
      <c r="A5" t="s">
        <v>54</v>
      </c>
      <c r="B5"/>
      <c r="C5" s="2">
        <f>C3-C4</f>
        <v>123.6</v>
      </c>
      <c r="D5"/>
      <c r="E5"/>
      <c r="F5"/>
      <c r="G5"/>
      <c r="H5"/>
      <c r="I5"/>
    </row>
    <row r="6" spans="1:9" s="1" customFormat="1" ht="12.75">
      <c r="A6"/>
      <c r="B6"/>
      <c r="C6" s="2"/>
      <c r="D6"/>
      <c r="E6"/>
      <c r="F6"/>
      <c r="G6"/>
      <c r="H6"/>
      <c r="I6"/>
    </row>
    <row r="7" spans="1:9" s="1" customFormat="1" ht="12.75">
      <c r="A7" s="9">
        <f>C5</f>
        <v>123.6</v>
      </c>
      <c r="B7" s="9" t="s">
        <v>56</v>
      </c>
      <c r="C7" s="10" t="s">
        <v>38</v>
      </c>
      <c r="D7" s="27">
        <f>Datos!F14</f>
        <v>5</v>
      </c>
      <c r="E7" s="9" t="s">
        <v>37</v>
      </c>
      <c r="F7"/>
      <c r="G7"/>
      <c r="H7"/>
      <c r="I7"/>
    </row>
    <row r="8" spans="1:9" s="1" customFormat="1" ht="12.75">
      <c r="A8" s="9" t="s">
        <v>40</v>
      </c>
      <c r="B8" s="9"/>
      <c r="C8" s="11" t="s">
        <v>39</v>
      </c>
      <c r="D8" s="27">
        <f>Datos!G14*1000</f>
        <v>5000</v>
      </c>
      <c r="E8" s="9" t="s">
        <v>37</v>
      </c>
      <c r="F8"/>
      <c r="G8"/>
      <c r="H8"/>
      <c r="I8"/>
    </row>
    <row r="9" spans="1:9" s="1" customFormat="1" ht="12.75">
      <c r="A9" s="9">
        <f>D8*A7/D7</f>
        <v>123600</v>
      </c>
      <c r="B9" s="9" t="s">
        <v>56</v>
      </c>
      <c r="C9" s="11"/>
      <c r="D9" s="13">
        <f>A9/1000</f>
        <v>123.6</v>
      </c>
      <c r="E9" s="14" t="s">
        <v>57</v>
      </c>
      <c r="F9"/>
      <c r="G9"/>
      <c r="H9"/>
      <c r="I9"/>
    </row>
    <row r="10" spans="1:9" s="1" customFormat="1" ht="12.75">
      <c r="A10"/>
      <c r="B10"/>
      <c r="C10" s="2"/>
      <c r="D10"/>
      <c r="E10"/>
      <c r="F10"/>
      <c r="G10"/>
      <c r="H10"/>
      <c r="I10"/>
    </row>
    <row r="11" spans="1:9" s="1" customFormat="1" ht="12.75">
      <c r="A11">
        <v>100</v>
      </c>
      <c r="B11" t="s">
        <v>58</v>
      </c>
      <c r="C11" s="3" t="s">
        <v>38</v>
      </c>
      <c r="D11">
        <f>G3</f>
        <v>26.5</v>
      </c>
      <c r="E11" t="s">
        <v>59</v>
      </c>
      <c r="F11"/>
      <c r="G11"/>
      <c r="H11"/>
      <c r="I11"/>
    </row>
    <row r="12" spans="1:9" s="1" customFormat="1" ht="12.75">
      <c r="A12">
        <v>100</v>
      </c>
      <c r="B12" t="s">
        <v>58</v>
      </c>
      <c r="C12" s="3" t="s">
        <v>38</v>
      </c>
      <c r="D12" s="40">
        <f>G3/G4</f>
        <v>18.92857142857143</v>
      </c>
      <c r="E12" t="s">
        <v>60</v>
      </c>
      <c r="F12"/>
      <c r="G12"/>
      <c r="H12"/>
      <c r="I12"/>
    </row>
    <row r="13" spans="1:9" s="1" customFormat="1" ht="12.75">
      <c r="A13" t="s">
        <v>40</v>
      </c>
      <c r="B13" t="s">
        <v>58</v>
      </c>
      <c r="C13" s="2" t="s">
        <v>39</v>
      </c>
      <c r="D13" s="7">
        <f>D9</f>
        <v>123.6</v>
      </c>
      <c r="E13" t="s">
        <v>60</v>
      </c>
      <c r="F13"/>
      <c r="G13"/>
      <c r="H13"/>
      <c r="I13"/>
    </row>
    <row r="14" spans="1:9" s="1" customFormat="1" ht="12.75">
      <c r="A14" s="4">
        <f>D13*A12/D12</f>
        <v>652.9811320754716</v>
      </c>
      <c r="B14" s="4" t="s">
        <v>58</v>
      </c>
      <c r="C14" s="2"/>
      <c r="D14"/>
      <c r="E14"/>
      <c r="F14"/>
      <c r="G14"/>
      <c r="H14"/>
      <c r="I14"/>
    </row>
    <row r="15" spans="1:9" s="1" customFormat="1" ht="12.75">
      <c r="A15"/>
      <c r="B15"/>
      <c r="C15" s="2"/>
      <c r="D15"/>
      <c r="E15"/>
      <c r="F15"/>
      <c r="G15"/>
      <c r="H15"/>
      <c r="I15"/>
    </row>
    <row r="16" spans="1:9" s="1" customFormat="1" ht="12.75">
      <c r="A16">
        <v>100</v>
      </c>
      <c r="B16" t="s">
        <v>58</v>
      </c>
      <c r="C16" s="3" t="s">
        <v>38</v>
      </c>
      <c r="D16">
        <f>G2</f>
        <v>15.5</v>
      </c>
      <c r="E16" t="s">
        <v>61</v>
      </c>
      <c r="F16"/>
      <c r="G16"/>
      <c r="H16"/>
      <c r="I16"/>
    </row>
    <row r="17" spans="1:9" s="1" customFormat="1" ht="12.75">
      <c r="A17">
        <f>A14</f>
        <v>652.9811320754716</v>
      </c>
      <c r="B17" t="s">
        <v>58</v>
      </c>
      <c r="C17" s="3" t="s">
        <v>38</v>
      </c>
      <c r="D17" t="s">
        <v>40</v>
      </c>
      <c r="E17" t="s">
        <v>61</v>
      </c>
      <c r="F17"/>
      <c r="G17"/>
      <c r="H17"/>
      <c r="I17"/>
    </row>
    <row r="18" spans="4:5" ht="12.75">
      <c r="D18" s="1">
        <f>A17*D16/A16</f>
        <v>101.2120754716981</v>
      </c>
      <c r="E18" s="1" t="s">
        <v>61</v>
      </c>
    </row>
    <row r="19" spans="4:5" ht="12.75">
      <c r="D19" s="1"/>
      <c r="E19" s="1"/>
    </row>
    <row r="20" spans="4:8" ht="12.75">
      <c r="D20" s="1">
        <f>D18*1000</f>
        <v>101212.0754716981</v>
      </c>
      <c r="E20" s="1" t="s">
        <v>86</v>
      </c>
      <c r="F20" s="3" t="s">
        <v>38</v>
      </c>
      <c r="G20">
        <f>D8</f>
        <v>5000</v>
      </c>
      <c r="H20" t="str">
        <f>E8</f>
        <v>ml Sol. Con. C </v>
      </c>
    </row>
    <row r="21" spans="4:8" ht="12.75">
      <c r="D21" s="1" t="s">
        <v>40</v>
      </c>
      <c r="E21" s="1" t="s">
        <v>86</v>
      </c>
      <c r="F21" s="2" t="s">
        <v>39</v>
      </c>
      <c r="G21">
        <f>D7</f>
        <v>5</v>
      </c>
      <c r="H21" t="str">
        <f>E7</f>
        <v>ml Sol. Con. C </v>
      </c>
    </row>
    <row r="22" spans="4:5" ht="12.75">
      <c r="D22" s="6">
        <f>G21*D20/G20</f>
        <v>101.2120754716981</v>
      </c>
      <c r="E22" s="6" t="s">
        <v>86</v>
      </c>
    </row>
    <row r="24" spans="1:6" ht="12.75">
      <c r="A24" s="54" t="s">
        <v>62</v>
      </c>
      <c r="F24" t="s">
        <v>63</v>
      </c>
    </row>
    <row r="25" spans="3:7" ht="12.75">
      <c r="C25" s="2" t="s">
        <v>53</v>
      </c>
      <c r="F25" s="5" t="s">
        <v>64</v>
      </c>
      <c r="G25" s="15">
        <f>Datos!J5</f>
        <v>52</v>
      </c>
    </row>
    <row r="26" spans="1:7" ht="12.75">
      <c r="A26" t="s">
        <v>68</v>
      </c>
      <c r="C26" s="8">
        <f>Datos!B7</f>
        <v>35</v>
      </c>
      <c r="F26" s="5" t="s">
        <v>65</v>
      </c>
      <c r="G26" s="15">
        <f>Datos!K5</f>
        <v>34</v>
      </c>
    </row>
    <row r="27" spans="6:7" ht="12.75">
      <c r="F27" s="5" t="s">
        <v>66</v>
      </c>
      <c r="G27" s="5">
        <v>2.3</v>
      </c>
    </row>
    <row r="28" spans="1:7" ht="12.75">
      <c r="A28">
        <f>C26</f>
        <v>35</v>
      </c>
      <c r="B28" t="s">
        <v>36</v>
      </c>
      <c r="C28" s="3" t="s">
        <v>38</v>
      </c>
      <c r="D28" s="27">
        <f>Datos!F5</f>
        <v>5</v>
      </c>
      <c r="E28" t="s">
        <v>71</v>
      </c>
      <c r="F28" s="5" t="s">
        <v>67</v>
      </c>
      <c r="G28" s="5">
        <v>1.2</v>
      </c>
    </row>
    <row r="29" spans="1:5" ht="12.75">
      <c r="A29" t="s">
        <v>40</v>
      </c>
      <c r="C29" s="2" t="s">
        <v>39</v>
      </c>
      <c r="D29" s="27">
        <f>Datos!G5*1000</f>
        <v>5000</v>
      </c>
      <c r="E29" t="s">
        <v>71</v>
      </c>
    </row>
    <row r="30" spans="1:5" ht="12.75">
      <c r="A30">
        <f>D29*A28/D28</f>
        <v>35000</v>
      </c>
      <c r="B30" t="s">
        <v>36</v>
      </c>
      <c r="D30" s="16">
        <f>A30/1000</f>
        <v>35</v>
      </c>
      <c r="E30" s="6" t="s">
        <v>41</v>
      </c>
    </row>
    <row r="32" spans="1:5" ht="12.75">
      <c r="A32">
        <v>100</v>
      </c>
      <c r="B32" t="s">
        <v>42</v>
      </c>
      <c r="C32" s="3" t="s">
        <v>38</v>
      </c>
      <c r="D32" s="7">
        <f>G25</f>
        <v>52</v>
      </c>
      <c r="E32" t="s">
        <v>44</v>
      </c>
    </row>
    <row r="33" spans="1:5" ht="12.75">
      <c r="A33">
        <v>100</v>
      </c>
      <c r="B33" t="s">
        <v>42</v>
      </c>
      <c r="C33" s="3" t="s">
        <v>38</v>
      </c>
      <c r="D33">
        <f>G25/G27</f>
        <v>22.608695652173914</v>
      </c>
      <c r="E33" t="s">
        <v>43</v>
      </c>
    </row>
    <row r="34" spans="1:5" ht="12.75">
      <c r="A34" t="s">
        <v>40</v>
      </c>
      <c r="B34" t="s">
        <v>42</v>
      </c>
      <c r="C34" s="2" t="s">
        <v>39</v>
      </c>
      <c r="D34">
        <f>D30</f>
        <v>35</v>
      </c>
      <c r="E34" t="s">
        <v>43</v>
      </c>
    </row>
    <row r="35" spans="1:2" ht="12.75">
      <c r="A35" s="38">
        <f>D34*A33/D33</f>
        <v>154.8076923076923</v>
      </c>
      <c r="B35" s="4" t="s">
        <v>42</v>
      </c>
    </row>
    <row r="37" spans="1:5" ht="12.75">
      <c r="A37">
        <v>100</v>
      </c>
      <c r="B37" t="s">
        <v>42</v>
      </c>
      <c r="C37" s="3" t="s">
        <v>38</v>
      </c>
      <c r="D37" s="7">
        <f>G26</f>
        <v>34</v>
      </c>
      <c r="E37" t="s">
        <v>45</v>
      </c>
    </row>
    <row r="38" spans="1:5" ht="12.75">
      <c r="A38">
        <v>100</v>
      </c>
      <c r="B38" t="s">
        <v>42</v>
      </c>
      <c r="C38" s="3" t="s">
        <v>38</v>
      </c>
      <c r="D38">
        <f>G26/G28</f>
        <v>28.333333333333336</v>
      </c>
      <c r="E38" t="s">
        <v>46</v>
      </c>
    </row>
    <row r="39" spans="1:5" ht="12.75">
      <c r="A39">
        <f>A35</f>
        <v>154.8076923076923</v>
      </c>
      <c r="B39" t="s">
        <v>42</v>
      </c>
      <c r="C39" s="3" t="s">
        <v>38</v>
      </c>
      <c r="D39" t="s">
        <v>40</v>
      </c>
      <c r="E39" t="s">
        <v>46</v>
      </c>
    </row>
    <row r="40" spans="3:5" ht="12.75">
      <c r="C40" s="3"/>
      <c r="D40" s="1">
        <f>A39*D38/A38</f>
        <v>43.86217948717948</v>
      </c>
      <c r="E40" s="1" t="s">
        <v>46</v>
      </c>
    </row>
    <row r="41" spans="3:5" ht="12.75">
      <c r="C41" s="3"/>
      <c r="D41" s="6"/>
      <c r="E41" s="6"/>
    </row>
    <row r="42" spans="3:8" ht="12.75">
      <c r="C42" s="3"/>
      <c r="D42" s="1">
        <f>D40*1000</f>
        <v>43862.179487179485</v>
      </c>
      <c r="E42" s="1" t="s">
        <v>87</v>
      </c>
      <c r="F42" s="3" t="s">
        <v>38</v>
      </c>
      <c r="G42">
        <f>D29</f>
        <v>5000</v>
      </c>
      <c r="H42" t="str">
        <f>E29</f>
        <v>ml Sol. Con. A</v>
      </c>
    </row>
    <row r="43" spans="3:8" ht="12.75">
      <c r="C43" s="3"/>
      <c r="D43" s="1" t="s">
        <v>40</v>
      </c>
      <c r="E43" s="1" t="s">
        <v>87</v>
      </c>
      <c r="F43" s="2" t="s">
        <v>39</v>
      </c>
      <c r="G43">
        <f>D28</f>
        <v>5</v>
      </c>
      <c r="H43" t="str">
        <f>E28</f>
        <v>ml Sol. Con. A</v>
      </c>
    </row>
    <row r="44" spans="3:5" ht="12.75">
      <c r="C44" s="3"/>
      <c r="D44" s="6">
        <f>G43*D42/G42</f>
        <v>43.86217948717949</v>
      </c>
      <c r="E44" s="6" t="s">
        <v>87</v>
      </c>
    </row>
    <row r="46" spans="1:6" ht="12.75">
      <c r="A46" s="6" t="s">
        <v>69</v>
      </c>
      <c r="F46" t="s">
        <v>70</v>
      </c>
    </row>
    <row r="47" spans="3:7" ht="12.75">
      <c r="C47" s="2" t="s">
        <v>74</v>
      </c>
      <c r="F47" s="5" t="s">
        <v>47</v>
      </c>
      <c r="G47" s="12">
        <f>Datos!I6</f>
        <v>13.5</v>
      </c>
    </row>
    <row r="48" spans="1:7" ht="12.75">
      <c r="A48" t="s">
        <v>89</v>
      </c>
      <c r="C48" s="8">
        <f>Datos!B5</f>
        <v>200</v>
      </c>
      <c r="F48" s="5" t="s">
        <v>14</v>
      </c>
      <c r="G48" s="12">
        <f>Datos!K6</f>
        <v>46</v>
      </c>
    </row>
    <row r="49" spans="1:7" ht="12.75">
      <c r="A49" t="s">
        <v>72</v>
      </c>
      <c r="C49" s="8">
        <f>Datos!C5</f>
        <v>11.8</v>
      </c>
      <c r="F49" s="5" t="s">
        <v>67</v>
      </c>
      <c r="G49" s="5">
        <v>1.2</v>
      </c>
    </row>
    <row r="50" spans="1:7" ht="12.75">
      <c r="A50" t="s">
        <v>73</v>
      </c>
      <c r="C50" s="19">
        <f>D44</f>
        <v>43.86217948717949</v>
      </c>
      <c r="F50" s="5"/>
      <c r="G50" s="5"/>
    </row>
    <row r="51" spans="1:3" ht="12.75">
      <c r="A51" t="s">
        <v>54</v>
      </c>
      <c r="C51" s="2">
        <f>C48-C49-C50</f>
        <v>144.33782051282049</v>
      </c>
    </row>
    <row r="53" spans="1:5" ht="12.75">
      <c r="A53" s="9">
        <f>C51</f>
        <v>144.33782051282049</v>
      </c>
      <c r="B53" s="9" t="s">
        <v>75</v>
      </c>
      <c r="C53" s="10" t="s">
        <v>38</v>
      </c>
      <c r="D53" s="27">
        <f>Datos!F5</f>
        <v>5</v>
      </c>
      <c r="E53" s="9" t="s">
        <v>71</v>
      </c>
    </row>
    <row r="54" spans="1:5" ht="12.75">
      <c r="A54" s="9" t="s">
        <v>40</v>
      </c>
      <c r="B54" s="9"/>
      <c r="C54" s="11" t="s">
        <v>39</v>
      </c>
      <c r="D54" s="27">
        <f>Datos!G5*1000</f>
        <v>5000</v>
      </c>
      <c r="E54" s="9" t="s">
        <v>71</v>
      </c>
    </row>
    <row r="55" spans="1:5" ht="12.75">
      <c r="A55" s="9">
        <f>D54*A53/D53</f>
        <v>144337.82051282047</v>
      </c>
      <c r="B55" s="9" t="s">
        <v>75</v>
      </c>
      <c r="C55" s="11"/>
      <c r="D55" s="13">
        <f>A55/1000</f>
        <v>144.33782051282049</v>
      </c>
      <c r="E55" s="14" t="s">
        <v>76</v>
      </c>
    </row>
    <row r="57" spans="1:5" ht="12.75">
      <c r="A57">
        <v>100</v>
      </c>
      <c r="B57" t="s">
        <v>77</v>
      </c>
      <c r="C57" s="3" t="s">
        <v>38</v>
      </c>
      <c r="D57">
        <f>G48</f>
        <v>46</v>
      </c>
      <c r="E57" t="s">
        <v>59</v>
      </c>
    </row>
    <row r="58" spans="1:5" ht="12.75">
      <c r="A58">
        <v>100</v>
      </c>
      <c r="B58" t="s">
        <v>77</v>
      </c>
      <c r="C58" s="3" t="s">
        <v>38</v>
      </c>
      <c r="D58">
        <f>G48/G49</f>
        <v>38.333333333333336</v>
      </c>
      <c r="E58" t="s">
        <v>60</v>
      </c>
    </row>
    <row r="59" spans="1:5" ht="12.75">
      <c r="A59" t="s">
        <v>40</v>
      </c>
      <c r="B59" t="s">
        <v>77</v>
      </c>
      <c r="C59" s="2" t="s">
        <v>39</v>
      </c>
      <c r="D59" s="7">
        <f>D55</f>
        <v>144.33782051282049</v>
      </c>
      <c r="E59" t="s">
        <v>60</v>
      </c>
    </row>
    <row r="60" spans="1:2" ht="12.75">
      <c r="A60" s="39">
        <f>D59*A58/D58</f>
        <v>376.5334448160534</v>
      </c>
      <c r="B60" s="4" t="s">
        <v>77</v>
      </c>
    </row>
    <row r="62" spans="1:5" ht="12.75">
      <c r="A62">
        <v>100</v>
      </c>
      <c r="B62" t="s">
        <v>77</v>
      </c>
      <c r="C62" s="3" t="s">
        <v>38</v>
      </c>
      <c r="D62">
        <f>G47</f>
        <v>13.5</v>
      </c>
      <c r="E62" t="s">
        <v>61</v>
      </c>
    </row>
    <row r="63" spans="1:5" ht="12.75">
      <c r="A63">
        <f>A60</f>
        <v>376.5334448160534</v>
      </c>
      <c r="B63" t="s">
        <v>77</v>
      </c>
      <c r="C63" s="3" t="s">
        <v>38</v>
      </c>
      <c r="D63" t="s">
        <v>40</v>
      </c>
      <c r="E63" t="s">
        <v>61</v>
      </c>
    </row>
    <row r="64" spans="4:5" ht="12.75">
      <c r="D64" s="1">
        <f>A63*D62/A62</f>
        <v>50.83201505016721</v>
      </c>
      <c r="E64" s="1" t="s">
        <v>61</v>
      </c>
    </row>
    <row r="65" spans="4:5" ht="12.75">
      <c r="D65" s="6"/>
      <c r="E65" s="6"/>
    </row>
    <row r="66" spans="4:8" ht="12.75">
      <c r="D66" s="1">
        <f>D64*1000</f>
        <v>50832.01505016721</v>
      </c>
      <c r="E66" s="1" t="s">
        <v>86</v>
      </c>
      <c r="F66" s="3" t="s">
        <v>38</v>
      </c>
      <c r="G66">
        <f>D54</f>
        <v>5000</v>
      </c>
      <c r="H66" t="str">
        <f>E53</f>
        <v>ml Sol. Con. A</v>
      </c>
    </row>
    <row r="67" spans="4:8" ht="12.75">
      <c r="D67" s="1" t="s">
        <v>40</v>
      </c>
      <c r="E67" s="1" t="s">
        <v>86</v>
      </c>
      <c r="F67" s="2" t="s">
        <v>39</v>
      </c>
      <c r="G67">
        <f>D53</f>
        <v>5</v>
      </c>
      <c r="H67" t="str">
        <f>E54</f>
        <v>ml Sol. Con. A</v>
      </c>
    </row>
    <row r="68" spans="4:5" ht="12.75">
      <c r="D68" s="6">
        <f>G67*D66/G66</f>
        <v>50.832015050167215</v>
      </c>
      <c r="E68" s="6" t="s">
        <v>86</v>
      </c>
    </row>
    <row r="69" spans="4:5" ht="12.75">
      <c r="D69" s="6"/>
      <c r="E69" s="6"/>
    </row>
    <row r="71" spans="1:6" ht="12.75">
      <c r="A71" s="6" t="s">
        <v>78</v>
      </c>
      <c r="F71" t="s">
        <v>79</v>
      </c>
    </row>
    <row r="72" spans="3:7" ht="12.75">
      <c r="C72" s="2" t="s">
        <v>82</v>
      </c>
      <c r="F72" s="5" t="s">
        <v>47</v>
      </c>
      <c r="G72" s="12">
        <f>Datos!I7</f>
        <v>33</v>
      </c>
    </row>
    <row r="73" spans="1:7" ht="12.75">
      <c r="A73" t="s">
        <v>90</v>
      </c>
      <c r="C73" s="8">
        <f>Datos!B6</f>
        <v>190</v>
      </c>
      <c r="F73" s="5"/>
      <c r="G73" s="17"/>
    </row>
    <row r="74" spans="1:7" ht="12.75">
      <c r="A74" t="s">
        <v>80</v>
      </c>
      <c r="C74" s="18">
        <f>D22</f>
        <v>101.2120754716981</v>
      </c>
      <c r="F74" s="5"/>
      <c r="G74" s="5"/>
    </row>
    <row r="75" spans="1:7" ht="12.75">
      <c r="A75" t="s">
        <v>81</v>
      </c>
      <c r="C75" s="19">
        <f>D68</f>
        <v>50.832015050167215</v>
      </c>
      <c r="F75" s="5"/>
      <c r="G75" s="5"/>
    </row>
    <row r="76" spans="1:3" ht="12.75">
      <c r="A76" t="s">
        <v>54</v>
      </c>
      <c r="C76" s="2">
        <f>C73-C74-C75</f>
        <v>37.955909478134686</v>
      </c>
    </row>
    <row r="78" spans="1:5" ht="12.75">
      <c r="A78" s="9">
        <f>C76</f>
        <v>37.955909478134686</v>
      </c>
      <c r="B78" s="9" t="s">
        <v>83</v>
      </c>
      <c r="C78" s="10" t="s">
        <v>38</v>
      </c>
      <c r="D78" s="27">
        <f>Datos!F5</f>
        <v>5</v>
      </c>
      <c r="E78" s="9" t="s">
        <v>71</v>
      </c>
    </row>
    <row r="79" spans="1:5" ht="12.75">
      <c r="A79" s="9" t="s">
        <v>40</v>
      </c>
      <c r="B79" s="9"/>
      <c r="C79" s="11" t="s">
        <v>39</v>
      </c>
      <c r="D79" s="27">
        <f>Datos!G5*1000</f>
        <v>5000</v>
      </c>
      <c r="E79" s="9" t="s">
        <v>71</v>
      </c>
    </row>
    <row r="80" spans="1:5" ht="12.75">
      <c r="A80" s="9">
        <f>D79*A78/D78</f>
        <v>37955.90947813469</v>
      </c>
      <c r="B80" s="9" t="s">
        <v>83</v>
      </c>
      <c r="C80" s="11"/>
      <c r="D80" s="13">
        <f>A80/1000</f>
        <v>37.955909478134686</v>
      </c>
      <c r="E80" s="14" t="s">
        <v>84</v>
      </c>
    </row>
    <row r="82" spans="1:5" ht="12.75">
      <c r="A82">
        <v>100</v>
      </c>
      <c r="B82" t="s">
        <v>85</v>
      </c>
      <c r="C82" s="3" t="s">
        <v>38</v>
      </c>
      <c r="D82">
        <f>G72</f>
        <v>33</v>
      </c>
      <c r="E82" t="s">
        <v>61</v>
      </c>
    </row>
    <row r="83" spans="1:5" ht="12.75">
      <c r="A83" t="s">
        <v>40</v>
      </c>
      <c r="B83" t="s">
        <v>85</v>
      </c>
      <c r="C83" s="2" t="s">
        <v>39</v>
      </c>
      <c r="D83" s="7">
        <f>D80</f>
        <v>37.955909478134686</v>
      </c>
      <c r="E83" t="s">
        <v>60</v>
      </c>
    </row>
    <row r="84" spans="1:2" ht="12.75">
      <c r="A84" s="38">
        <f>D83*A82/D82</f>
        <v>115.01790750949905</v>
      </c>
      <c r="B84" s="4" t="s">
        <v>85</v>
      </c>
    </row>
    <row r="86" spans="1:6" ht="12.75">
      <c r="A86" s="6" t="s">
        <v>91</v>
      </c>
      <c r="F86" t="s">
        <v>92</v>
      </c>
    </row>
    <row r="87" spans="3:7" ht="12.75">
      <c r="C87" s="2" t="s">
        <v>103</v>
      </c>
      <c r="F87" s="5" t="s">
        <v>93</v>
      </c>
      <c r="G87" s="12">
        <f>Datos!I9</f>
        <v>16</v>
      </c>
    </row>
    <row r="88" spans="1:7" ht="12.75">
      <c r="A88" t="s">
        <v>95</v>
      </c>
      <c r="C88" s="8">
        <f>Datos!B10</f>
        <v>45</v>
      </c>
      <c r="F88" s="5" t="s">
        <v>94</v>
      </c>
      <c r="G88" s="12">
        <f>Datos!K9</f>
        <v>13</v>
      </c>
    </row>
    <row r="89" spans="1:7" ht="12.75">
      <c r="A89" t="s">
        <v>96</v>
      </c>
      <c r="C89" s="8">
        <f>Datos!C10</f>
        <v>52.56</v>
      </c>
      <c r="F89" s="5" t="s">
        <v>102</v>
      </c>
      <c r="G89" s="5">
        <v>1.67</v>
      </c>
    </row>
    <row r="90" spans="1:3" ht="12.75">
      <c r="A90" t="s">
        <v>54</v>
      </c>
      <c r="C90" s="2">
        <f>C88-C89</f>
        <v>-7.560000000000002</v>
      </c>
    </row>
    <row r="92" spans="1:5" ht="12.75">
      <c r="A92" s="9">
        <f>C90</f>
        <v>-7.560000000000002</v>
      </c>
      <c r="B92" s="9" t="s">
        <v>97</v>
      </c>
      <c r="C92" s="10" t="s">
        <v>38</v>
      </c>
      <c r="D92" s="27">
        <f>Datos!F9</f>
        <v>2</v>
      </c>
      <c r="E92" s="9" t="s">
        <v>98</v>
      </c>
    </row>
    <row r="93" spans="1:5" ht="12.75">
      <c r="A93" s="9" t="s">
        <v>40</v>
      </c>
      <c r="B93" s="9"/>
      <c r="C93" s="11" t="s">
        <v>39</v>
      </c>
      <c r="D93" s="27">
        <f>Datos!G9*1000</f>
        <v>2000</v>
      </c>
      <c r="E93" s="9" t="s">
        <v>98</v>
      </c>
    </row>
    <row r="94" spans="1:5" ht="12.75">
      <c r="A94" s="9">
        <f>D93*A92/D92</f>
        <v>-7560.000000000002</v>
      </c>
      <c r="B94" s="9" t="s">
        <v>97</v>
      </c>
      <c r="C94" s="11"/>
      <c r="D94" s="13">
        <f>A94/1000</f>
        <v>-7.560000000000001</v>
      </c>
      <c r="E94" s="9" t="s">
        <v>116</v>
      </c>
    </row>
    <row r="96" spans="1:5" ht="12.75">
      <c r="A96">
        <v>100</v>
      </c>
      <c r="B96" t="s">
        <v>99</v>
      </c>
      <c r="C96" s="3" t="s">
        <v>38</v>
      </c>
      <c r="D96">
        <f>G87</f>
        <v>16</v>
      </c>
      <c r="E96" t="s">
        <v>100</v>
      </c>
    </row>
    <row r="97" spans="1:5" ht="12.75">
      <c r="A97">
        <v>100</v>
      </c>
      <c r="B97" t="s">
        <v>99</v>
      </c>
      <c r="C97" s="3" t="s">
        <v>38</v>
      </c>
      <c r="D97" s="40">
        <f>G87/G89</f>
        <v>9.580838323353294</v>
      </c>
      <c r="E97" t="s">
        <v>101</v>
      </c>
    </row>
    <row r="98" spans="1:5" ht="12.75">
      <c r="A98" t="s">
        <v>40</v>
      </c>
      <c r="B98" t="s">
        <v>99</v>
      </c>
      <c r="C98" s="2" t="s">
        <v>39</v>
      </c>
      <c r="D98" s="7">
        <f>D94</f>
        <v>-7.560000000000001</v>
      </c>
      <c r="E98" t="s">
        <v>101</v>
      </c>
    </row>
    <row r="99" spans="1:4" ht="15">
      <c r="A99" s="38">
        <f>D98*A97/D97</f>
        <v>-78.9075</v>
      </c>
      <c r="B99" s="4" t="s">
        <v>99</v>
      </c>
      <c r="C99" s="46">
        <f>IF(A99&lt;0,0,A99)</f>
        <v>0</v>
      </c>
      <c r="D99" s="41" t="str">
        <f>IF(C99=0,"No tomar en cuenta, El aporte del agua excede el requerimiento"," ")</f>
        <v>No tomar en cuenta, El aporte del agua excede el requerimiento</v>
      </c>
    </row>
    <row r="101" spans="1:5" ht="12.75">
      <c r="A101">
        <v>100</v>
      </c>
      <c r="B101" t="s">
        <v>99</v>
      </c>
      <c r="C101" s="3" t="s">
        <v>38</v>
      </c>
      <c r="D101">
        <f>G88</f>
        <v>13</v>
      </c>
      <c r="E101" t="s">
        <v>104</v>
      </c>
    </row>
    <row r="102" spans="1:5" ht="12.75">
      <c r="A102">
        <f>C99</f>
        <v>0</v>
      </c>
      <c r="B102" t="s">
        <v>99</v>
      </c>
      <c r="C102" s="3" t="s">
        <v>38</v>
      </c>
      <c r="D102" t="s">
        <v>40</v>
      </c>
      <c r="E102" t="s">
        <v>104</v>
      </c>
    </row>
    <row r="103" spans="4:5" ht="12.75">
      <c r="D103" s="1">
        <f>A102*D101/A101</f>
        <v>0</v>
      </c>
      <c r="E103" t="s">
        <v>104</v>
      </c>
    </row>
    <row r="104" spans="4:5" ht="12.75">
      <c r="D104" s="1"/>
      <c r="E104" s="1"/>
    </row>
    <row r="105" spans="4:8" ht="12.75">
      <c r="D105" s="1">
        <f>D103*1000</f>
        <v>0</v>
      </c>
      <c r="E105" t="s">
        <v>104</v>
      </c>
      <c r="F105" s="3" t="s">
        <v>38</v>
      </c>
      <c r="G105">
        <f>D93</f>
        <v>2000</v>
      </c>
      <c r="H105" t="str">
        <f>E93</f>
        <v>ml Sol. Con. B</v>
      </c>
    </row>
    <row r="106" spans="4:8" ht="12.75">
      <c r="D106" s="1" t="s">
        <v>40</v>
      </c>
      <c r="E106" t="s">
        <v>104</v>
      </c>
      <c r="F106" s="2" t="s">
        <v>39</v>
      </c>
      <c r="G106">
        <f>D92</f>
        <v>2</v>
      </c>
      <c r="H106" t="str">
        <f>E92</f>
        <v>ml Sol. Con. B</v>
      </c>
    </row>
    <row r="107" spans="4:5" ht="12.75">
      <c r="D107" s="6">
        <f>G106*D105/G105</f>
        <v>0</v>
      </c>
      <c r="E107" s="6" t="s">
        <v>104</v>
      </c>
    </row>
    <row r="109" spans="1:6" ht="12.75">
      <c r="A109" s="6" t="s">
        <v>110</v>
      </c>
      <c r="F109" t="s">
        <v>111</v>
      </c>
    </row>
    <row r="110" spans="3:7" ht="12.75">
      <c r="C110" s="2" t="s">
        <v>120</v>
      </c>
      <c r="F110" s="5" t="s">
        <v>112</v>
      </c>
      <c r="G110" s="12">
        <f>Datos!J10</f>
        <v>6</v>
      </c>
    </row>
    <row r="111" spans="1:7" ht="12.75">
      <c r="A111" t="s">
        <v>113</v>
      </c>
      <c r="C111" s="8">
        <f>Datos!B11</f>
        <v>1</v>
      </c>
      <c r="F111" s="5"/>
      <c r="G111" s="37"/>
    </row>
    <row r="112" spans="1:7" ht="12.75">
      <c r="A112" t="s">
        <v>114</v>
      </c>
      <c r="C112" s="19">
        <v>0.5</v>
      </c>
      <c r="F112" s="5"/>
      <c r="G112" s="5"/>
    </row>
    <row r="113" spans="1:3" ht="12.75">
      <c r="A113" t="s">
        <v>54</v>
      </c>
      <c r="C113" s="2">
        <f>C111-C112</f>
        <v>0.5</v>
      </c>
    </row>
    <row r="115" spans="1:5" ht="12.75">
      <c r="A115" s="9">
        <f>C113</f>
        <v>0.5</v>
      </c>
      <c r="B115" s="9" t="s">
        <v>115</v>
      </c>
      <c r="C115" s="10" t="s">
        <v>38</v>
      </c>
      <c r="D115" s="27">
        <f>Datos!F9</f>
        <v>2</v>
      </c>
      <c r="E115" s="9" t="s">
        <v>98</v>
      </c>
    </row>
    <row r="116" spans="1:5" ht="12.75">
      <c r="A116" s="9" t="s">
        <v>40</v>
      </c>
      <c r="B116" s="9"/>
      <c r="C116" s="11" t="s">
        <v>39</v>
      </c>
      <c r="D116" s="27">
        <f>Datos!G9*1000</f>
        <v>2000</v>
      </c>
      <c r="E116" s="9" t="s">
        <v>98</v>
      </c>
    </row>
    <row r="117" spans="1:5" ht="12.75">
      <c r="A117" s="9">
        <f>D116*A115/D115</f>
        <v>500</v>
      </c>
      <c r="B117" s="9" t="s">
        <v>115</v>
      </c>
      <c r="C117" s="11"/>
      <c r="D117" s="13">
        <f>A117/1000</f>
        <v>0.5</v>
      </c>
      <c r="E117" s="9" t="s">
        <v>117</v>
      </c>
    </row>
    <row r="119" spans="1:5" ht="12.75">
      <c r="A119">
        <v>100</v>
      </c>
      <c r="B119" t="s">
        <v>118</v>
      </c>
      <c r="C119" s="3" t="s">
        <v>38</v>
      </c>
      <c r="D119">
        <f>G110</f>
        <v>6</v>
      </c>
      <c r="E119" t="s">
        <v>119</v>
      </c>
    </row>
    <row r="120" spans="1:5" ht="12.75">
      <c r="A120" t="s">
        <v>40</v>
      </c>
      <c r="B120" t="s">
        <v>118</v>
      </c>
      <c r="C120" s="2" t="s">
        <v>39</v>
      </c>
      <c r="D120" s="7">
        <f>D117</f>
        <v>0.5</v>
      </c>
      <c r="E120" t="s">
        <v>119</v>
      </c>
    </row>
    <row r="121" spans="1:2" ht="12.75">
      <c r="A121" s="38">
        <f>D120*A119/D119</f>
        <v>8.333333333333334</v>
      </c>
      <c r="B121" s="4" t="s">
        <v>118</v>
      </c>
    </row>
    <row r="123" spans="1:6" ht="12.75">
      <c r="A123" s="6" t="s">
        <v>124</v>
      </c>
      <c r="F123" t="s">
        <v>128</v>
      </c>
    </row>
    <row r="124" spans="3:7" ht="12.75">
      <c r="C124" s="2" t="s">
        <v>125</v>
      </c>
      <c r="F124" s="5"/>
      <c r="G124" s="37"/>
    </row>
    <row r="125" spans="1:7" ht="12.75">
      <c r="A125" t="s">
        <v>126</v>
      </c>
      <c r="C125" s="8">
        <f>Datos!B13</f>
        <v>0.5</v>
      </c>
      <c r="F125" s="5"/>
      <c r="G125" s="37"/>
    </row>
    <row r="126" spans="1:7" ht="12.75">
      <c r="A126" t="s">
        <v>127</v>
      </c>
      <c r="C126" s="8">
        <f>Datos!C13</f>
        <v>0.5</v>
      </c>
      <c r="F126" s="5"/>
      <c r="G126" s="37"/>
    </row>
    <row r="127" spans="1:7" ht="12.75">
      <c r="A127" t="s">
        <v>114</v>
      </c>
      <c r="C127" s="19">
        <v>0</v>
      </c>
      <c r="F127" s="5"/>
      <c r="G127" s="5"/>
    </row>
    <row r="128" spans="1:3" ht="12.75">
      <c r="A128" t="s">
        <v>54</v>
      </c>
      <c r="C128" s="2">
        <f>C125-C126-C127</f>
        <v>0</v>
      </c>
    </row>
    <row r="130" spans="1:5" ht="12.75">
      <c r="A130" s="9">
        <f>C128</f>
        <v>0</v>
      </c>
      <c r="B130" s="9" t="s">
        <v>115</v>
      </c>
      <c r="C130" s="10" t="s">
        <v>38</v>
      </c>
      <c r="D130" s="27">
        <f>Datos!F9</f>
        <v>2</v>
      </c>
      <c r="E130" s="9" t="s">
        <v>98</v>
      </c>
    </row>
    <row r="131" spans="1:5" ht="12.75">
      <c r="A131" s="9" t="s">
        <v>40</v>
      </c>
      <c r="B131" s="9"/>
      <c r="C131" s="11" t="s">
        <v>39</v>
      </c>
      <c r="D131" s="27">
        <f>Datos!G9*1000</f>
        <v>2000</v>
      </c>
      <c r="E131" s="9" t="s">
        <v>98</v>
      </c>
    </row>
    <row r="132" spans="1:5" ht="12.75">
      <c r="A132" s="9">
        <f>D131*A130/D130</f>
        <v>0</v>
      </c>
      <c r="B132" s="9" t="s">
        <v>115</v>
      </c>
      <c r="C132" s="11"/>
      <c r="D132" s="13">
        <f>A132/1000</f>
        <v>0</v>
      </c>
      <c r="E132" s="9" t="s">
        <v>117</v>
      </c>
    </row>
    <row r="134" spans="1:5" ht="12.75">
      <c r="A134">
        <v>62</v>
      </c>
      <c r="B134" t="s">
        <v>129</v>
      </c>
      <c r="C134" s="3" t="s">
        <v>38</v>
      </c>
      <c r="D134">
        <v>11</v>
      </c>
      <c r="E134" t="s">
        <v>130</v>
      </c>
    </row>
    <row r="135" spans="1:5" ht="12.75">
      <c r="A135" t="s">
        <v>40</v>
      </c>
      <c r="B135" t="s">
        <v>129</v>
      </c>
      <c r="C135" s="2" t="s">
        <v>39</v>
      </c>
      <c r="D135" s="7">
        <f>D132</f>
        <v>0</v>
      </c>
      <c r="E135" t="s">
        <v>130</v>
      </c>
    </row>
    <row r="136" spans="1:2" ht="12.75">
      <c r="A136" s="38">
        <f>D135*A134/D134</f>
        <v>0</v>
      </c>
      <c r="B136" t="s">
        <v>129</v>
      </c>
    </row>
  </sheetData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jaimePOGGI</dc:creator>
  <cp:keywords/>
  <dc:description/>
  <cp:lastModifiedBy>USER</cp:lastModifiedBy>
  <cp:lastPrinted>2003-07-17T15:34:36Z</cp:lastPrinted>
  <dcterms:created xsi:type="dcterms:W3CDTF">2003-06-29T03:17:46Z</dcterms:created>
  <dcterms:modified xsi:type="dcterms:W3CDTF">2003-07-17T15:35:58Z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2129740009</vt:i4>
  </property>
  <property fmtid="{D5CDD505-2E9C-101B-9397-08002B2CF9AE}" pid="3" name="_EmailSubject">
    <vt:lpwstr>Consulta de bolivia</vt:lpwstr>
  </property>
  <property fmtid="{D5CDD505-2E9C-101B-9397-08002B2CF9AE}" pid="4" name="_AuthorEmail">
    <vt:lpwstr>jjpoggi@cotes.net.bo</vt:lpwstr>
  </property>
  <property fmtid="{D5CDD505-2E9C-101B-9397-08002B2CF9AE}" pid="5" name="_AuthorEmailDisplayName">
    <vt:lpwstr>jaime POGGI</vt:lpwstr>
  </property>
  <property fmtid="{D5CDD505-2E9C-101B-9397-08002B2CF9AE}" pid="6" name="_ReviewingToolsShownOnce">
    <vt:lpwstr/>
  </property>
</Properties>
</file>