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RESUMEN" sheetId="1" r:id="rId1"/>
    <sheet name="RESUMEN TRIM" sheetId="2" r:id="rId2"/>
    <sheet name="Informe Anual" sheetId="3" r:id="rId3"/>
    <sheet name="Informe Trimestral" sheetId="4" r:id="rId4"/>
  </sheets>
  <definedNames>
    <definedName name="_xlnm.Print_Area" localSheetId="2">'Informe Anual'!$A$1:$J$248</definedName>
    <definedName name="_xlnm.Print_Area" localSheetId="3">'Informe Trimestral'!$A$1:$J$294</definedName>
    <definedName name="_xlnm.Print_Area" localSheetId="0">'RESUMEN'!$B$1:$F$94</definedName>
    <definedName name="_xlnm.Print_Area" localSheetId="1">'RESUMEN TRIM'!$B$1:$G$105</definedName>
  </definedNames>
  <calcPr fullCalcOnLoad="1"/>
</workbook>
</file>

<file path=xl/sharedStrings.xml><?xml version="1.0" encoding="utf-8"?>
<sst xmlns="http://schemas.openxmlformats.org/spreadsheetml/2006/main" count="1855" uniqueCount="500">
  <si>
    <t>N°</t>
  </si>
  <si>
    <t>DESCRPCION DE LOS BIENES SERVICIOS U OBRAS A CONTRATAR</t>
  </si>
  <si>
    <t>OBJETO DE CONTRATACION</t>
  </si>
  <si>
    <t>FECHA DE LA CONVOCATORIA</t>
  </si>
  <si>
    <t>N° PROCESO SELECCIÓN</t>
  </si>
  <si>
    <t>VALOR REFERENCIAL S/.</t>
  </si>
  <si>
    <t>FECHA DE DECLARACION DESIERTO</t>
  </si>
  <si>
    <t>NOMBRE DEL CONTRATISTA</t>
  </si>
  <si>
    <t>MONTO CONTRACTUAL</t>
  </si>
  <si>
    <t>Bien</t>
  </si>
  <si>
    <t>ADQUISICION DE AZUCAR BLANCA</t>
  </si>
  <si>
    <t>ADQUSICION DE CABLE N2XOH 3X1X240MM2</t>
  </si>
  <si>
    <t>ADQUSICION DE SISTEMA DE AIRE ACONDICIONADO</t>
  </si>
  <si>
    <t>ADQUISICION DE AFIRMADO TIPO I</t>
  </si>
  <si>
    <t>ADQUISICION DE 06 SWITCH DE 24 PUERTOS</t>
  </si>
  <si>
    <t>ADQUISICION DE TABLEROS TERMOMAGNETICOS</t>
  </si>
  <si>
    <t>Servicio</t>
  </si>
  <si>
    <t>CONTRATACION DE INGENIERO RESIDENTE DE LA OBRA AMPLIACION Y MEJORAMIENTO DE LOS SERVICIOS DE APOYO A LAS LABORES ACADEMICAS E INVESTIGATIVAS EN LA FACULTAD DE ZOOTECNIA DE LA UNALM</t>
  </si>
  <si>
    <t>CONTRATACION DE INGENIERO RESIDENTE DE LA OBRA CONSTRUCCION DE LOS LABORATORIOS DE RECURSOS HIDRICOS, GEOMATICA - SIG Y TOPOGRAFIA - Y UN AREA DEMOSTRATIVA PARA RIEGO Y DRENAJE EN LA UNALM</t>
  </si>
  <si>
    <t>ADQUISICION DE GAS NATURAL VEHICULAR - GNV</t>
  </si>
  <si>
    <t>CONTRATACION DEL SERVICIO DE COMUNICACION DE RADIO TRONCALIZADO DIGITAL CON INTERCONEXION TELEFONICA</t>
  </si>
  <si>
    <t>ADQUISICION DE LADRILLOS DE ARCILLA PARA TECHO</t>
  </si>
  <si>
    <t>ADQUISICION DE MADERA TORNILLO Y TRIPLAY LUPUNA</t>
  </si>
  <si>
    <t>CONTRATACION DEL SERVICIO DE REHABILITACION DEL POZO TUBULAR</t>
  </si>
  <si>
    <t>ADQUISICION DE BRUJULAS</t>
  </si>
  <si>
    <t>ADQUISICION E INSTALACION DE OPTICOS</t>
  </si>
  <si>
    <t>CONTRATACION DE LOS SERVICIOS DE LA PUBLICACION DE AVISOS RADIALES CORRESPONDIENTE AL CONCURSO DE ADMISION 2014-II</t>
  </si>
  <si>
    <t>ADQUISICION DE FIBRA OPTICA</t>
  </si>
  <si>
    <t>CONTRATACION DEL SERVICIO DE SEGURO CONTRA ACCIDENTES PERSONALES POR VIAJE PARA EL PERSONAL DOCENTE Y NO DOCENTE DE LA UNALM</t>
  </si>
  <si>
    <t>ADQUISICION DE LADRILLO PARA TECHO</t>
  </si>
  <si>
    <t>ADQUISICION DE MICROSCOPIOS</t>
  </si>
  <si>
    <t>CONTRATACION DEL SERVICIO DE INTERNET</t>
  </si>
  <si>
    <t>ADQUISICION E INSTALACION DE EQUIPO DE IMPACTO DE CHORROS SOBRE SUPERFICIES RECTAS Y CURVAS</t>
  </si>
  <si>
    <t>ADQUISICION E INSTALACION DE EQUIPO DE GOLPE DE ARIETE</t>
  </si>
  <si>
    <t>ADQUISICION DE PEGAMENTO BLANCO PARA PORCELANATOS</t>
  </si>
  <si>
    <t>ADQUISICION E INSTALACION DE ESTANTERIA DE METAL PICKING M7</t>
  </si>
  <si>
    <t>CONTRATACION DEL SERVICIO DE TRANSPORTE DE VALORES VIA TERRESTRE</t>
  </si>
  <si>
    <t>ADQUISICION DE PLANIMETROS</t>
  </si>
  <si>
    <t>CONTRATACION DEL SERVICIO DE SEGURO DE ASISTENCIA MEDICA</t>
  </si>
  <si>
    <t>ADQUISICION DE ESPECTROFOTOMETRO DIGITAL</t>
  </si>
  <si>
    <t>ADQUISICION DE PLANCHAS DE SUPERBOARD</t>
  </si>
  <si>
    <t>CONTRATACION DE INGENIERO RESIDENTE DE LA OBRA AMPLIACION DE LOS LABORATORIOS INFORMATICOS DE LA FACULTAD DE ECONOMIA Y PLANIFICACION</t>
  </si>
  <si>
    <t>ADQUISICION E INSTALACION DE BOMBAS HIDRAULICAS</t>
  </si>
  <si>
    <t>ADQUISICION DE SWITCH DE 24 PUERTOS</t>
  </si>
  <si>
    <t>ADQUISICION DE LISIMETRO DE DEMOSTRACION</t>
  </si>
  <si>
    <t>ADQUISICION DE BANCO BASICO DE HIDRAULICA</t>
  </si>
  <si>
    <t>CONTRATACION DE SEGURO OBLIGATORIO DE ACCIDENTES DE TRANSITO - SOAT</t>
  </si>
  <si>
    <t>ADQUISICION DE SISTEMA DE FOTODOCUMENTACION DE GELES</t>
  </si>
  <si>
    <t>ADQUISICION E INSTALACION DE SISTEMA DE DETECCION Y ETIQUETAS RFID</t>
  </si>
  <si>
    <t>Consultoría de Obra</t>
  </si>
  <si>
    <t>CONTRATACION DEL SERVICIO DE SUPERVISION DE LA OBRA: TECNIFICACION DEL SISTEMA DE RIEGO PARA FINES ACADEMICOS EN EL CAMPUS DE LA UNALM</t>
  </si>
  <si>
    <t>ADQUISICION DE CONCRETO PREMEZCLADO CON ACELERANTE INCLUIDO SERVICIO DE BOMBA</t>
  </si>
  <si>
    <t>ADQUISICION DE CERAMICOS Y PORCELANATO</t>
  </si>
  <si>
    <t>ADQUISICION DE REGLAS PUBLICITARIAS PARA LA PROMOCION DE CARRERAS Y PARA LOS CONCURSOS DE ADMISION 2015</t>
  </si>
  <si>
    <t>ADQUISICION DE ALAMBRE NEGRO RECOCIDO</t>
  </si>
  <si>
    <t>ADQUISICION DE LADRILLO TIPO PASTELERO</t>
  </si>
  <si>
    <t>ADQUISICION DE ESPECTROFOTOMETRO</t>
  </si>
  <si>
    <t>ADQUISICION DE MICROCENTRIFUGA REFRIGERADA</t>
  </si>
  <si>
    <t>CONTRATACION DE LOS SERVICIOS DE LA PUBLICACION DE AVISOS RADIALES CORRESPONDIENTE AL CONCURSO DE ADMISION 2015-I</t>
  </si>
  <si>
    <t>ADQUISICION DE PORCELANATO</t>
  </si>
  <si>
    <t>ADQUISICION DE BARRAS ANTIPANICO</t>
  </si>
  <si>
    <t>ADQUISICION DE VALES DE CONSUMO PARA EL PERSONAL DE LA UNALM</t>
  </si>
  <si>
    <t>ADQUISICION DE CENTRIFUGA UNIVERSAL</t>
  </si>
  <si>
    <t>ADQUISICION DE TURBIDIMETRO PORTATIL</t>
  </si>
  <si>
    <t>ADQUISICION DE EQUIPO DE LABORATORIO BAÑO MARIA</t>
  </si>
  <si>
    <t>ADQUISICION DE BALANZAS DE PRECISION</t>
  </si>
  <si>
    <t>ADQUISICION DE CENTRIFUGA DE MESA REFRIGERADA</t>
  </si>
  <si>
    <t>ADQUISICION DE EQUIPO CORRENTOMETRO UNIVERSAL</t>
  </si>
  <si>
    <t>ADQUISICION DE EQUIPOS DE MEDICION: ESCURRIMIENTO EN MEDIOS POROSOS Y CANAL DE PENDIENTE VARIABLE PARA EL ESTUDIO DE RELAVES</t>
  </si>
  <si>
    <t>ADQUISICION DE EQUIPOS DE MEDICION: ESTABILIDAD DE CUERPOS FLOTANTES Y CUBA REYNOLDS</t>
  </si>
  <si>
    <t>ADQUISICION DE EQUIPOS DE MEDICION: DESCARGA POR ORIFICIOS Y LINEAS DE CORRIENTE CON SUMIDERO</t>
  </si>
  <si>
    <t>ADQUISICION DE EQUIPO TUNEL DE VIENTO</t>
  </si>
  <si>
    <t>ADQUISICION DE HORNO DE MUFLA</t>
  </si>
  <si>
    <t>ADQUISICION DE EQUIPOS DE MEDICION: DEMOSTRACION DEL TEOREMA DE BERNULLI Y CANAL DE PENDIENTE VARIABLE CON INCORPORADOR DE LLUVIA</t>
  </si>
  <si>
    <t>ADQUISICION DE EQUIPOS DE MEDICION: TURBINA PELTON Y CENTRO DE PRESIONES</t>
  </si>
  <si>
    <t>ADQUISICION DE EQUIPO GENERADOR DE OLAS</t>
  </si>
  <si>
    <t>ADQUISICION DE ESTACION METEREOLOGICA</t>
  </si>
  <si>
    <t>ADQUISICION DE UNIFORMES PARA EL PERSONAL DE LA UNALM</t>
  </si>
  <si>
    <t>ADQUISICION E INSTALACION DE SISTEMA DE ESPECTROMETRIA DE MASA TRIPLE CUADRUPOLO ACOPLADO A CROMATOGRAFIA DE GASES (GC-MS/MS)</t>
  </si>
  <si>
    <t>ADQUISICION DE EVAPORADOR ROTATORIO</t>
  </si>
  <si>
    <t>ADQUISICION DE EQUIPO PURIFICADOR DE AGUA</t>
  </si>
  <si>
    <t>ADQUISICION DE LADRILLOS</t>
  </si>
  <si>
    <t>ADQUISICION DE CLAVOS PARA MADERA</t>
  </si>
  <si>
    <t>ADQUISICION DE SISTEMA DE CROMATOGRAFIA DE BAJA PRESION Y UN TERMOCICLADOR EN TIEMPO REAL</t>
  </si>
  <si>
    <t>ADQUISICION DE AGITADOR MAGNETICO</t>
  </si>
  <si>
    <t>ADQUISICION DE AGUA DE MESA</t>
  </si>
  <si>
    <t>AMC-CLASICO-1-2014-UNALM-1 (convocatoria : 1)</t>
  </si>
  <si>
    <t>AMC-CLASICO-2-2014-UNALM-1 (convocatoria : 1)</t>
  </si>
  <si>
    <t>AMC-CLASICO-3-2014-UNALM-1 (convocatoria : 1)</t>
  </si>
  <si>
    <t>AMC-CLASICO-4-2014-UNALM-1 (convocatoria : 1)</t>
  </si>
  <si>
    <t>AMC-CLASICO-8-2014-UNALM-1 (convocatoria : 1)</t>
  </si>
  <si>
    <t>AMC-SIE-9-2014-UNALM-1 (convocatoria : 1)</t>
  </si>
  <si>
    <t>AMC-CLASICO-5-2014-UNALM-1 (convocatoria : 1)</t>
  </si>
  <si>
    <t>AMC-CLASICO-6-2014-UNALM-1 (convocatoria : 1)</t>
  </si>
  <si>
    <t>AMC-CLASICO-10-2014-UNALM-1 (convocatoria : 1)</t>
  </si>
  <si>
    <t>AMC-CLASICO-11-2014-UNALM-1 (convocatoria : 1)</t>
  </si>
  <si>
    <t>AMC-CLASICO-12-2014-UNALM-1 (convocatoria : 1)</t>
  </si>
  <si>
    <t>AMC-CLASICO-13-2014-UNALM-1 (convocatoria : 1)</t>
  </si>
  <si>
    <t>AMC-CLASICO-6-2014-UNALM-2 (convocatoria : 2)</t>
  </si>
  <si>
    <t>AMC-SIE-9-2014-UNALM-2 (convocatoria : 2)</t>
  </si>
  <si>
    <t>AMC-CLASICO-14-2014-UNALM-1 (convocatoria : 1)</t>
  </si>
  <si>
    <t>AMC-CLASICO-17-2014-UNALM-1 (convocatoria : 1)</t>
  </si>
  <si>
    <t>AMC-CLASICO-16-2014-UNALM-1 (convocatoria : 1)</t>
  </si>
  <si>
    <t>AMC-CLASICO-18-2014-UNALM-1 (convocatoria : 1)</t>
  </si>
  <si>
    <t>AMC-CLASICO-19-2014-UNALM-1 (convocatoria : 1)</t>
  </si>
  <si>
    <t>AMC-CLASICO-20-2014-UNALM-1 (convocatoria : 1)</t>
  </si>
  <si>
    <t>AMC-CLASICO-15-2014-UNALM-1 (convocatoria : 1)</t>
  </si>
  <si>
    <t>AMC-CLASICO-17-2014-UNALM-2 (convocatoria : 2)</t>
  </si>
  <si>
    <t>AMC-CLASICO-23-2014-UNALM-1 (convocatoria : 1)</t>
  </si>
  <si>
    <t>AMC-CLASICO-21-2014-UNALM-1 (convocatoria : 1)</t>
  </si>
  <si>
    <t>AMC-CLASICO-25-2014-UNALM-1 (convocatoria : 1)</t>
  </si>
  <si>
    <t>AMC-CLASICO-22-2014-UNALM-1 (convocatoria : 1)</t>
  </si>
  <si>
    <t>AMC-CLASICO-26-2014-UNALM-1 (convocatoria : 1)</t>
  </si>
  <si>
    <t>AMC-CLASICO-28-2014-UNALM-1 (convocatoria : 1)</t>
  </si>
  <si>
    <t>AMC-CLASICO-29-2014-UNALM-1 (convocatoria : 1)</t>
  </si>
  <si>
    <t>AMC-CLASICO-27-2014-UNALM-1 (convocatoria : 1)</t>
  </si>
  <si>
    <t>AMC-CLASICO-30-2014-UNALM-1 (convocatoria : 1)</t>
  </si>
  <si>
    <t>AMC-CLASICO-33-2014-UNALM-1 (convocatoria : 1)</t>
  </si>
  <si>
    <t>AMC-SIE-041-2014-UNALM-1 (convocatoria : 1)</t>
  </si>
  <si>
    <t>AMC-CLASICO-032-2014-UNALM-1 (convocatoria : 1)</t>
  </si>
  <si>
    <t>AMC-CLASICO-031-2014-UNALM-1 (convocatoria : 1)</t>
  </si>
  <si>
    <t>AMC-CLASICO-034-2014-UNALM-1 (convocatoria : 1)</t>
  </si>
  <si>
    <t>AMC-CLASICO-040-2014-UNALM-1 (convocatoria : 1)</t>
  </si>
  <si>
    <t>AMC-CLASICO-21-2014-UNALM-2 (convocatoria : 2)</t>
  </si>
  <si>
    <t>AMC-CLASICO-038-2014-UNALM-1 (convocatoria : 1)</t>
  </si>
  <si>
    <t>AMC-CLASICO-039-2014-UNALM-1 (convocatoria : 1)</t>
  </si>
  <si>
    <t>AMC-CLASICO-42-2014-UNALM-1 (convocatoria : 1)</t>
  </si>
  <si>
    <t>AMC-CLASICO-036-2014-UNALM-1 (convocatoria : 1)</t>
  </si>
  <si>
    <t>AMC-CLASICO-035-2014-UNALM-1 (convocatoria : 1)</t>
  </si>
  <si>
    <t>AMC-CLASICO-037-2014-UNALM-1 (convocatoria : 1)</t>
  </si>
  <si>
    <t>AMC-CLASICO-44-2014-UNALM-1 (convocatoria : 1)</t>
  </si>
  <si>
    <t>AMC-SIE-45-2014-UNALM-1 (convocatoria : 1)</t>
  </si>
  <si>
    <t>AMC-CLASICO-24-2014-UNALM-1 (convocatoria : 1)</t>
  </si>
  <si>
    <t>AMC-CLASICO-47-2014-UNALM-1 (convocatoria : 1)</t>
  </si>
  <si>
    <t>AMC-CLASICO-46-2014-UNALM-1 (convocatoria : 1)</t>
  </si>
  <si>
    <t>AMC-CLASICO-49-2014-UNALM-1 (convocatoria : 1)</t>
  </si>
  <si>
    <t>AMC-CLASICO-48-2014-UNALM-1 (convocatoria : 1)</t>
  </si>
  <si>
    <t>AMC-CLASICO-53-2014-UNALM-1 (convocatoria : 1)</t>
  </si>
  <si>
    <t>AMC-CLASICO-51-2014-UNALM-1 (convocatoria : 1)</t>
  </si>
  <si>
    <t>AMC-CLASICO-50-2014-UNALM-1 (convocatoria : 1)</t>
  </si>
  <si>
    <t>AMC-CLASICO-52-2014-UNALM-1 (convocatoria : 1)</t>
  </si>
  <si>
    <t>AMC-CLASICO-43-2014-UNALM-1 (convocatoria : 1)</t>
  </si>
  <si>
    <t>AMC-CLASICO-54-2014-UNALM-1 (convocatoria : 1)</t>
  </si>
  <si>
    <t>AMC-CLASICO-60-2014-UNALM-1 (convocatoria : 1)</t>
  </si>
  <si>
    <t>AMC-CLASICO-56-2014-UNALM-1 (convocatoria : 1)</t>
  </si>
  <si>
    <t>AMC-CLASICO-55-2014-UNALM-1 (convocatoria : 1)</t>
  </si>
  <si>
    <t>AMC-CLASICO-57-2014-UNALM-1 (convocatoria : 1)</t>
  </si>
  <si>
    <t>AMC-CLASICO-61-2014-UNALM-1 (convocatoria : 1)</t>
  </si>
  <si>
    <t>AMC-CLASICO-66-2014-UNALM-1 (convocatoria : 1)</t>
  </si>
  <si>
    <t>AMC-CLASICO-68-2014-UNALM-1 (convocatoria : 1)</t>
  </si>
  <si>
    <t>AMC-CLASICO-62-2014-UNALM-1 (convocatoria : 1)</t>
  </si>
  <si>
    <t>AMC-CLASICO-67-2014-UNALM-1 (convocatoria : 1)</t>
  </si>
  <si>
    <t>AMC-CLASICO-59-2014-UNALM-1 (convocatoria : 1)</t>
  </si>
  <si>
    <t>AMC-CLASICO-69-2014-UNALM-1 (convocatoria : 1)</t>
  </si>
  <si>
    <t>AMC-CLASICO-64-2014-UNALM-1 (convocatoria : 1)</t>
  </si>
  <si>
    <t>AMC-CLASICO-63-2014-UNALM-1 (convocatoria : 1)</t>
  </si>
  <si>
    <t>AMC-CLASICO-65-2014-UNALM-1 (convocatoria : 1)</t>
  </si>
  <si>
    <t>AMC-CLASICO-70-2014-UNALM-1 (convocatoria : 1)</t>
  </si>
  <si>
    <t>AMC-CLASICO-71-2014-UNALM-1 (convocatoria : 1)</t>
  </si>
  <si>
    <t>AMC-CLASICO-58-2014-UNALM-1 (convocatoria : 1)</t>
  </si>
  <si>
    <t>AMC-SIE-72-2014-UNALM-1 (convocatoria : 1)</t>
  </si>
  <si>
    <t>AMC-CLASICO-75-2014-UNALM-1 (convocatoria : 1)</t>
  </si>
  <si>
    <t>AMC-CLASICO-74-2014-UNALM-1 (convocatoria : 1)</t>
  </si>
  <si>
    <t>AMC-CLASICO-73-2014-UNALM-1 (convocatoria : 1)</t>
  </si>
  <si>
    <t>AMC-CLASICO-77-2014-UNALM-1 (convocatoria : 1)</t>
  </si>
  <si>
    <t>AMC-CLASICO-76-2014-UNALM-1 (convocatoria : 1)</t>
  </si>
  <si>
    <t>AMC-CLASICO-78-2014-UNALM-1 (convocatoria : 1)</t>
  </si>
  <si>
    <t>AMC-CLASICO-79-2014-UNALM-1 (convocatoria : 1)</t>
  </si>
  <si>
    <t>INFORME ANUAL DE PROCESOS DE SELECCIÓN
2014</t>
  </si>
  <si>
    <t>CONDUMAX S.A.</t>
  </si>
  <si>
    <t>COMERCIAL MAXMELA S.A.C.</t>
  </si>
  <si>
    <t>GESTION MADERERA S.A.C.</t>
  </si>
  <si>
    <t>FENIX ALIANZA COMERCIAL S.A.C.</t>
  </si>
  <si>
    <t>NEXTEL DEL PERU S.A.</t>
  </si>
  <si>
    <t>DESIERTO</t>
  </si>
  <si>
    <t>GUERRA COOPER SANTIAGO ABRAHAM</t>
  </si>
  <si>
    <t>RODAP ILUMINACIONES Y SERVICIOS E.I.R.L.</t>
  </si>
  <si>
    <t>SISCOTEC DEL PERU S.A.C.</t>
  </si>
  <si>
    <t>ARIES COMERCIAL S.A.C.</t>
  </si>
  <si>
    <t>CONSORCIO: REFRIELECTRIC S.A.C. - ARREDONDO INGENIEROS S.A.C.</t>
  </si>
  <si>
    <t>CERVANTES LLAUCA OSCAR ENRIQUE</t>
  </si>
  <si>
    <t>GAZEL PERU S.A.C.</t>
  </si>
  <si>
    <t>YASAD SERVICIOS GENERALES S.A.C.</t>
  </si>
  <si>
    <t>RIMAC SEGUROS Y REASEGUROS</t>
  </si>
  <si>
    <t>LSA INGENIEROS S.A.C.</t>
  </si>
  <si>
    <t>SPEEDYMEN´S S.A.C.</t>
  </si>
  <si>
    <t>CEHO'S TELECOMUNICACIONES S.R.L.</t>
  </si>
  <si>
    <t>LA POSITIVA SEGUROS Y REASEGUROS</t>
  </si>
  <si>
    <t>CIA DE SEGURIDAD PROSEGUR S.A.</t>
  </si>
  <si>
    <t>EQUIPAMIENTO Y SISTEMAS DE ALMACENAMIENTO PARCK S.A.C.</t>
  </si>
  <si>
    <t>SANICENTER S.A.C.</t>
  </si>
  <si>
    <t>EQUIPOS HIDRAULICOS PARA UNIVERSIDADES Y MEDICIONES HIDRAULICAS S.A.C.</t>
  </si>
  <si>
    <t>ADQUISICION E INSTALACION DE PERMEAMETRO TIPO DARCY</t>
  </si>
  <si>
    <t>TELEFONICA DEL PERU S.A.A.</t>
  </si>
  <si>
    <t>BIONET S.A.</t>
  </si>
  <si>
    <t>J.S. INDUSTRIAL S.A.C.</t>
  </si>
  <si>
    <t>PISCINES S.A.C.</t>
  </si>
  <si>
    <t>DIECOM S.R.L.</t>
  </si>
  <si>
    <t>RODRIGUEZ SILVA GUSTAVO EDUARDO ANDRES</t>
  </si>
  <si>
    <t>GONZALES BALBOA JOSE ANTONIO</t>
  </si>
  <si>
    <t>CONTRATACION DE INGENIERO RESIDENTE PARA LA OBRA MEJORAMIENTO Y AMPLIACION DE LOS SERVICIOS DE ENSEÑANZA, INVESTIGACION, CAPACITACION Y PROYECCION SOCIAL DEL INSTITUTO DE BIOTECNOLOGUIA DE LA UNALM</t>
  </si>
  <si>
    <t>OMEGA PERU S.A.</t>
  </si>
  <si>
    <t>KOSSODO S.A.C.</t>
  </si>
  <si>
    <t>BIOLAB ANDINA S.A.C</t>
  </si>
  <si>
    <t>CASA LOS CONSTRUCTORES S.A.C.</t>
  </si>
  <si>
    <t>MATERIALES Y SERVICIOS PARA CONSTRUCCION Y DISTRIBUCION S.A.C.</t>
  </si>
  <si>
    <t>UNION DE CONCRETERAS S.A.</t>
  </si>
  <si>
    <t>IBERICO CEDRON ALBERTO DOMINGO</t>
  </si>
  <si>
    <t>T &amp; A ELECTRONICS S.R.L.</t>
  </si>
  <si>
    <t>BIOLAB ANDINA S.A.C.</t>
  </si>
  <si>
    <t>GUERSA OPERACIONES Y SERVICIOS S.R.L.</t>
  </si>
  <si>
    <t>CORPORACION CIENTIFICA S.R.L.</t>
  </si>
  <si>
    <t>SUPERMERCADOS PERUANOS S.A.</t>
  </si>
  <si>
    <t>MCL CORPORACION S.A.C.</t>
  </si>
  <si>
    <t>GRUPORPP S.A.C.</t>
  </si>
  <si>
    <t>EQUIPOS HIDRAULICOS PARA UNIVERSIDADES Y MEDICIONES HIDRAULICAS S.A.C.
(ITEMS 1 Y 2)</t>
  </si>
  <si>
    <t>CESPI PERU S.A.C.</t>
  </si>
  <si>
    <t>EMBOTELLADORA DEMESA S.A.</t>
  </si>
  <si>
    <t>BAIRES S.A.C.</t>
  </si>
  <si>
    <t>DYER RODRIGUEZ WALTER</t>
  </si>
  <si>
    <t>CONSORCIO L.V.A. SERVICIOS GENERALES S.A.C. - YASAD SERVICIOS GENERALES S.A.C.</t>
  </si>
  <si>
    <t>REACTIVOS PARA ANALISIS S.A.C.</t>
  </si>
  <si>
    <t>ADJUDICACION DE MENOR CUANTIA</t>
  </si>
  <si>
    <t>ADJUDICACION DIRECTA SELECTIVA</t>
  </si>
  <si>
    <t>ADQUISICION DE FORRAJE VERDE - CHALA</t>
  </si>
  <si>
    <t>ADQUISICION E INSTALACION DE ACUMULADOR DE ENERGIA - UPS</t>
  </si>
  <si>
    <t>CONTRATACION DE SERVICIO DE PUBLICACION DE AVISOS DE PRENSA ESCRITA CORRESPONDIENTE AL CONCURSO DE ADMISION 2014 - II</t>
  </si>
  <si>
    <t>ADQUISICION E INSTALACION DE SISTEMA DE ALARMA CONTRA INCENDIO</t>
  </si>
  <si>
    <t>ADQUISICION DE BARRA DE CONSTRUCCION DE 3/8" Y 1/2" GRADO 60</t>
  </si>
  <si>
    <t>CONTRATACION DEL SERVICIO DE SUPERVISOR DE OBRA: TECNIFICACION DEL SISTEMA DE RIEGO EN EL CAMPUS DE LA UNALM</t>
  </si>
  <si>
    <t>CONTRATACION DEL SERVICIO DE DISEÑO, DIAGRAMACION E IMPRESION DE LIBROS</t>
  </si>
  <si>
    <t>CONTRATACION DE SERVICIO CONSULTORIA PARA ELABORACION DE ESTUDIO A NIVEL PERFIL DEL PROYECTO: AMPLIACION Y MODERNIZACION DE LA RED DEL SISTEMA ELECTRICO DEL CAMPUS UNIVERSITARIO DE LA UNALM</t>
  </si>
  <si>
    <t>CONTRATACION DEL SERVICIO DE CONSULTORIA PARA ELABORACION DE ESTUDIO A NIVEL DE PERFIL DEL PROYECYO: MEJORAMIENTO Y REHABILITACION DE LOS SISTEMAS DE AGUA Y SANEAMIENTO DE LA UNALM</t>
  </si>
  <si>
    <t>ADQUISICION DE ESCALERA METALICA</t>
  </si>
  <si>
    <t>ADQUISICION DE BARRA DE ACERO PARA CONSTRUCCION, GRADO 60</t>
  </si>
  <si>
    <t>ADQUISICION DE GASOHOL 90 PLUS</t>
  </si>
  <si>
    <t>ADQUISICION DE TABLEROS ELECTRICOS</t>
  </si>
  <si>
    <t>ADQUISICION DE ANDAMIO</t>
  </si>
  <si>
    <t>CONTRATACION DEL SERVICIO DE INSTALACION DE RED SUBTERRANEA CORRESPONDIENTE AL SISTEMA DE UTILIZACION EN MEDIA TENSION 10KV PARA EL INDDA</t>
  </si>
  <si>
    <t>ADQUISICION DE PUNTALES METALICOS</t>
  </si>
  <si>
    <t>ADQUISICION LUMINARIAS</t>
  </si>
  <si>
    <t>ADQUISICION E INSTALACION DE PUERTAS DE MADERA</t>
  </si>
  <si>
    <t>ADQUISICION DE GABINETE DE SERVIDORES Y ACONDICIONAMIENTO DE LA SALA DE SERVIDORES</t>
  </si>
  <si>
    <t>ADQUISICION DE MAIZ AMARILLO ENTERO</t>
  </si>
  <si>
    <t>ADQUISICION DE GPS</t>
  </si>
  <si>
    <t>ADQUISICIÓN DE PORCELANATOS Y CERAMICOS</t>
  </si>
  <si>
    <t>ADQUISICION DE INSTRUMENTOS DE PRECISION TOPOGRAFICA - TEODOLITO Y NIVEL ELECTRONICO</t>
  </si>
  <si>
    <t>ADQUISICION E INSTALACION DE SISTEMA DE AGUA CONTRA INCENDIO</t>
  </si>
  <si>
    <t>ADQUISICION DE CEMENTO PORTLAND TIPO I</t>
  </si>
  <si>
    <t>ADQUISICION E INSTALACION DE EQUIPO DE TRATAMIENTO DE AGUA</t>
  </si>
  <si>
    <t>ADQUISICION DE PUERTAS CONTRAPLACADAS</t>
  </si>
  <si>
    <t>ADQUISICION DE SISTEMA AVANZADO DE ESTUDIO DE HIDROLOGIA</t>
  </si>
  <si>
    <t>ADQUISICION DE EQUIPO SIMULADOR DE LLUVIA</t>
  </si>
  <si>
    <t>ADQUISICION E INSTALACION DE CAMARA FRIGORIFICA</t>
  </si>
  <si>
    <t>ADQUISICION DE PISOS, ZOCALOS Y CONTRAZOCALOS (CERAMICO, PORCELANATO)</t>
  </si>
  <si>
    <t>CONTRATACION DE SUPERVISOR DE OBRA MEJORAMIENTO DE LAS VIAS DE ACCESO Y SERVICIOS BASICOS DEL OBSERVATORIO METEREOLOGICO ALEXANDER VON HUMBOLDT DE LA FACULTAD DE CIENCIAS DE LA UNALM</t>
  </si>
  <si>
    <t>ADQUISICION DE BOMBA ELECTRICA SUMERGIBLE</t>
  </si>
  <si>
    <t>ADQUISICION DE TABLEROS ELECTROMAGNETICOS</t>
  </si>
  <si>
    <t>ADQUISICION DE CABINA DE BIOSEGURIDAD CLASE II</t>
  </si>
  <si>
    <t>ADQUISICION DE CAMPANA DE TIRO FORZADO</t>
  </si>
  <si>
    <t>ADQUISICION DE MICROSCOPIO DE FLUORESCENCIA CON CAMARA INCORPORADA</t>
  </si>
  <si>
    <t>ADQUISICION DE AGREGADOS PARA CONSTRUCCION</t>
  </si>
  <si>
    <t>ADQUISICION DE PLANCHAS DE TRIPLAY</t>
  </si>
  <si>
    <t>ADQUISICION DE EQUIPOS DE MEDICION PARA HIDROLOGIA</t>
  </si>
  <si>
    <t>ADQUISICION DE PERFILADOR DE CORRIENTE ACUSTICO DOPPLER</t>
  </si>
  <si>
    <t>ADQUISICION DE CROMATOGRAFO IONICO</t>
  </si>
  <si>
    <t>ADQUISICION DE BOMBA CALORIMETRICA</t>
  </si>
  <si>
    <t>ADQUISICION DE VALES DE CONSUMO DE PAVO PARA EL PERSONAL DE LA UNALM</t>
  </si>
  <si>
    <t>ADQUISICION E INSTALACION DE UPS Y TRANSFORMADOR DE AISLAMIENTO</t>
  </si>
  <si>
    <t>ADQUISICION DE ESPECTROFOTOMETRO UV/VIS</t>
  </si>
  <si>
    <t>ADQUISICION DE BALANZAS ANALITICAS</t>
  </si>
  <si>
    <t>ADQUISICION DE CABINA DE BIOSEGURIDAD TIPO II</t>
  </si>
  <si>
    <t>ADQUISICION DE MICROSCOPIOS ESTEREOSCOPICOS</t>
  </si>
  <si>
    <t>CONTRATACION DE SERVICIO PARA LA PUBLICACION DE AVISOS DE PRENSA ESCRITA CORRESPONDIENTE AL CONCURSO DE ADMISION 2015 - I</t>
  </si>
  <si>
    <t>ADQUISICION DE EQUIPO UPS Y TRANSFORMADOR DE AISLAMIENTO</t>
  </si>
  <si>
    <t>ADQUISICION DE MADERA TORNILLO</t>
  </si>
  <si>
    <t>ADQUISICION DE PLANCHAS DE TRIPLAY FENOLICO</t>
  </si>
  <si>
    <t>ADQUISICION DE AGREGADOS DE CONSTRUCCION</t>
  </si>
  <si>
    <t>ADQUISICION DE MICROSCOPIO DE FLOURESCENCIA TRINOCULAR CON CAMARA DIGITAL</t>
  </si>
  <si>
    <t>ADQUISICION DE MICROSCOPIO TRINOCULAR CON CAMARA DIGITAL</t>
  </si>
  <si>
    <t>ADS-CLASICO-1-2014-UNALM-1 (convocatoria : 1)</t>
  </si>
  <si>
    <t>ADS-SIE-3-2014-UNALM-1 (convocatoria : 1)</t>
  </si>
  <si>
    <t>ADS-CLASICO-2-2014-UNALM-1 (convocatoria : 1)</t>
  </si>
  <si>
    <t>ADS-SIE-4-2014-UNALM-1 (convocatoria : 1)</t>
  </si>
  <si>
    <t>ADS-CLASICO-6-2014-UNALM-1 (convocatoria : 1)</t>
  </si>
  <si>
    <t>ADS-CLASICO-8-2014-UNALM-1 (convocatoria : 1)</t>
  </si>
  <si>
    <t>ADS-CLASICO-5-2014-UNALM-1 (convocatoria : 1)</t>
  </si>
  <si>
    <t>ADS-CLASICO-9-2014-UNALM-1 (convocatoria : 1)</t>
  </si>
  <si>
    <t>ADS-CLASICO-10-2014-UNALM-1 (convocatoria : 1)</t>
  </si>
  <si>
    <t>ADS-CLASICO-7-2014-UNALM-1 (convocatoria : 1)</t>
  </si>
  <si>
    <t>ADS-CLASICO-12-2014-UNALM-1 (convocatoria : 1)</t>
  </si>
  <si>
    <t>ADS-CLASICO-15-2014-UNALM-1 (convocatoria : 1)</t>
  </si>
  <si>
    <t>ADS-SIE-16-2014-UNALM-1 (convocatoria : 1)</t>
  </si>
  <si>
    <t>ADS-SIE-19-2014-UNALM-1 (convocatoria : 1)</t>
  </si>
  <si>
    <t>ADS-CLASICO-18-2014-UNALM-1 (convocatoria : 1)</t>
  </si>
  <si>
    <t>ADS-CLASICO-17-2014-UNALM-1 (convocatoria : 1)</t>
  </si>
  <si>
    <t>ADS-CLASICO-14-2014-UNALM-1 (convocatoria : 1)</t>
  </si>
  <si>
    <t>ADS-CLASICO-13-2014-UNALM-1 (convocatoria : 1)</t>
  </si>
  <si>
    <t>ADS-CLASICO-20-2014-UNALM-1 (convocatoria : 1)</t>
  </si>
  <si>
    <t>ADS-CLASICO-21-2014-UNALM-1 (convocatoria : 1)</t>
  </si>
  <si>
    <t>ADS-CLASICO-11-2014-UNALM-1 (convocatoria : 1)</t>
  </si>
  <si>
    <t>ADS-CLASICO-23-2014-UNALM-1 (convocatoria : 1)</t>
  </si>
  <si>
    <t>ADS-CLASICO-22-2014-UNALM-1 (convocatoria : 1)</t>
  </si>
  <si>
    <t>ADS-CLASICO-24-2014-UNALM-1 (convocatoria : 1)</t>
  </si>
  <si>
    <t>ADS-SIE-28-2014-UNALM-1 (convocatoria : 1)</t>
  </si>
  <si>
    <t>ADS-CLASICO-29-2014-UNALM-1 (convocatoria : 1)</t>
  </si>
  <si>
    <t>ADS-CLASICO-25-2014-UNALM-1 (convocatoria : 1)</t>
  </si>
  <si>
    <t>ADS-CLASICO-31-2014-UNALM-1 (convocatoria : 1)</t>
  </si>
  <si>
    <t>ADS-CLASICO-27-2014-UNALM-1 (convocatoria : 1)</t>
  </si>
  <si>
    <t>ADS-CLASICO-30-2014-UNALM-1 (convocatoria : 1)</t>
  </si>
  <si>
    <t>ADS-CLASICO-033-2014-UNALM-1 (convocatoria : 1)</t>
  </si>
  <si>
    <t>ADS-CLASICO-026-2014-UNALM-1 (convocatoria : 1)</t>
  </si>
  <si>
    <t>ADS-CLASICO-034-2014-UNALM-1 (convocatoria : 1)</t>
  </si>
  <si>
    <t>ADS-CLASICO-035-2014-UNALM-1 (convocatoria : 1)</t>
  </si>
  <si>
    <t>ADS-CLASICO-038-2014-UNALM-1 (convocatoria : 1)</t>
  </si>
  <si>
    <t>ADS-CLASICO-036-2014-UNALM-1 (convocatoria : 1)</t>
  </si>
  <si>
    <t>ADS-SIE-039-2014-UNALM-1 (convocatoria : 1)</t>
  </si>
  <si>
    <t>ADS-CLASICO-40-2014-UNALM-1 (convocatoria : 1)</t>
  </si>
  <si>
    <t>ADS-CLASICO-37-2014-UNALM-1-1 (convocatoria : 1)</t>
  </si>
  <si>
    <t>ADS-CLASICO-42-2014-UNALM-1 (convocatoria : 1)</t>
  </si>
  <si>
    <t>ADS-CLASICO-44-2014-UNALM-1 (convocatoria : 1)</t>
  </si>
  <si>
    <t>ADS-CLASICO-41-2014-UNALM-1 (convocatoria : 1)</t>
  </si>
  <si>
    <t>ADS-CLASICO-43-2014-UNALM-1 (convocatoria : 1)</t>
  </si>
  <si>
    <t>ADS-CLASICO-46-2014-UNALM-1 (convocatoria : 1)</t>
  </si>
  <si>
    <t>ADS-CLASICO-47-2014-UNALM-1 (convocatoria : 1)</t>
  </si>
  <si>
    <t>ADS-CLASICO-45-2014-UNALM-1 (convocatoria : 1)</t>
  </si>
  <si>
    <t>ADS-CLASICO-54-2014-UNALM-1 (convocatoria : 1)</t>
  </si>
  <si>
    <t>ADS-CLASICO-55-2014-UNALM-1 (convocatoria : 1)</t>
  </si>
  <si>
    <t>ADS-CLASICO-52-2014-UNALM-1 (convocatoria : 1)</t>
  </si>
  <si>
    <t>ADS-CLASICO-51-2014-UNALM-1 (convocatoria : 1)</t>
  </si>
  <si>
    <t>ADS-CLASICO-50-2014-UNALM-1 (convocatoria : 1)</t>
  </si>
  <si>
    <t>ADS-CLASICO-48-2014-UNALM-1 (convocatoria : 1)</t>
  </si>
  <si>
    <t>ADS-SIE-49-2014-UNALM-1 (convocatoria : 1)</t>
  </si>
  <si>
    <t>ADS-CLASICO-53-2014-UNALM-1 (convocatoria : 1)</t>
  </si>
  <si>
    <t>ADS-CLASICO-56-2014-UNALM-1 (convocatoria : 1)</t>
  </si>
  <si>
    <t>ADS-CLASICO-57-2014-UNALM-1 (convocatoria : 1)</t>
  </si>
  <si>
    <t>ADS-CLASICO-58-2014-UNALM-1 (convocatoria : 1)</t>
  </si>
  <si>
    <t>ADS-CLASICO-59-2014-UNALM-1 (convocatoria : 1)</t>
  </si>
  <si>
    <t>ADS-CLASICO-60-2014-UNALM-1 (convocatoria : 1)</t>
  </si>
  <si>
    <t>ADS-CLASICO-67-2014-UNALM-1 (convocatoria : 1)</t>
  </si>
  <si>
    <t>ADS-CLASICO-66-2014-UNALM-1 (convocatoria : 1)</t>
  </si>
  <si>
    <t>ADS-CLASICO-62-2014-UNALM-1 (convocatoria : 1)</t>
  </si>
  <si>
    <t>ADS-CLASICO-65-2014-UNALM-1 (convocatoria : 1)</t>
  </si>
  <si>
    <t>ADS-CLASICO-61-2014-UNALM-1 (convocatoria : 1)</t>
  </si>
  <si>
    <t>ADS-SIE-64-2014-UNALM-1 (convocatoria : 1)</t>
  </si>
  <si>
    <t>ADS-CLASICO-63-2014-UNALM-1 (convocatoria : 1)</t>
  </si>
  <si>
    <t>ADJUDICACION DIRECTA PUBLICA</t>
  </si>
  <si>
    <t>ADQUISICION DE CONCRETO PREMEZCLADO CON SERVICIO DE BOMBA</t>
  </si>
  <si>
    <t>Obra</t>
  </si>
  <si>
    <t>EJECUCION DE OBRA: MEJORAMIENTO DE LAS VÖAS DE ACCESO Y SERVICIOS BµSICOS DEL OBSERVATORIO METEOROLàGICO ALEXANDER VON HUMBOLDT DE LA FACULTAD DE CIENCIAS DE LA UNALM</t>
  </si>
  <si>
    <t>CONTRATACION DEL SERVICIO DE TELEFONIA MOVIL</t>
  </si>
  <si>
    <t>ADQUISICION E INSTALACION DE VIDRIOS TEMPLADOS Y LAMINADOS</t>
  </si>
  <si>
    <t>ADQUISICION E INSTALACION DE TANQUES DE COMBUSTIBLE LIQUIDOS: DISEL B5 S50 Y GASOHOL DE 90</t>
  </si>
  <si>
    <t>ADQUISICION DE DIESEL B5 - S50</t>
  </si>
  <si>
    <t>ADQUISICION DE ESTACIONES TOTALES ELECTRONICAS</t>
  </si>
  <si>
    <t>ADQUISICION DE CONCRETO PREMEZCLADO INCLUIDO BOMBA</t>
  </si>
  <si>
    <t>ADQUISICION DE CONCRETO PREMEZCLADO INCLUIDO SERVICIO DE BOMBA</t>
  </si>
  <si>
    <t>ADQUISICION DE MICROSCOPIO BINOCULAR CON CAMARA OPTICA AL INFINITO</t>
  </si>
  <si>
    <t>ADQUISICION DE CROMATOGRAFO DE GASES CON DETECTOR FID Y ECD</t>
  </si>
  <si>
    <t>ADQUISICION DE ESPECTROFOTOMETROS Y UN SISTEMA DE EXTRACCION RAPIDA CON SOLVENTES (ASE)</t>
  </si>
  <si>
    <t>ADQUISICION DE CROMATOGRAFO LIQUIDO HPLC</t>
  </si>
  <si>
    <t>ADQUISICION DE EQUIPOS DE LABORATORIO PARA EL INSTITUTO DE BIOTECNOLOGIA DE LA UNALM</t>
  </si>
  <si>
    <t>ADQUISICION E INSTALACION DE ESTRUCTURA METALICA DE TECHO PARA LOS LABORATORIOS DE RECURSOS HIDRICOS DE LA UNALM</t>
  </si>
  <si>
    <t>ADQUISICION DE CABLES ELECTRICOS</t>
  </si>
  <si>
    <t>ADP-CLASICO-8-2014-UNALM-1 (convocatoria : 1)</t>
  </si>
  <si>
    <t>ADP-CLASICO-7-2014-UNALM-1 (convocatoria : 1)</t>
  </si>
  <si>
    <t>ADP-CLASICO-6-2014-UNALM-1 (convocatoria : 1)</t>
  </si>
  <si>
    <t>ADP-CLASICO-5-2014-UNALM-1 (convocatoria : 1)</t>
  </si>
  <si>
    <t>ADP-CLASICO-4-2014-UNALM-1 (convocatoria : 1)</t>
  </si>
  <si>
    <t>ADP-SIE-3-2014-UNALM-1 (convocatoria : 1)</t>
  </si>
  <si>
    <t>ADP-CLASICO-2-2014-UNALM-1 (convocatoria : 1)</t>
  </si>
  <si>
    <t>ADP-CLASICO-1-2014-UNALM-1 (convocatoria : 1)</t>
  </si>
  <si>
    <t>ADP-CLASICO-19-2014-UNALM-1 (convocatoria : 1)</t>
  </si>
  <si>
    <t>ADP-CLASICO-18-2014-UNALM-1 (convocatoria : 1)</t>
  </si>
  <si>
    <t>ADP-CLASICO-17-2014-UNALM-1 (convocatoria : 1)</t>
  </si>
  <si>
    <t>ADP-CLASICO-16-2014-UNALM-1 (convocatoria : 1)</t>
  </si>
  <si>
    <t>ADP-CLASICO-15-2014-UNALM-1 (convocatoria : 1)</t>
  </si>
  <si>
    <t>ADP-CLASICO-13-2014-UNALM-1 (convocatoria : 1)</t>
  </si>
  <si>
    <t>ADP-CLASICO-10-2014-UNALM-1 (convocatoria : 1)</t>
  </si>
  <si>
    <t>ADP-CLASICO-11-2014-UNALM-1 (convocatoria : 1)</t>
  </si>
  <si>
    <t>ADP-CLASICO-12-2014-UNALM-1 (convocatoria : 1)</t>
  </si>
  <si>
    <t>ADP-CLASICO-9-2014-UNALM-1 (convocatoria : 1)</t>
  </si>
  <si>
    <t>LICITACION PUBLICA</t>
  </si>
  <si>
    <t>ADQUISICION DE FIERRO CORRUGADO ESTRUCTURAL</t>
  </si>
  <si>
    <t>ADQUISICION DE INSUMOS: ALIMENTO PARA ANIMALES</t>
  </si>
  <si>
    <t>ADQUISICION DE EQUIPOS DE COMPUTO: COMPUTADORAS DE ESCRITORIO</t>
  </si>
  <si>
    <t>ADQUISICION E INSTALACION DE SISTEMAS DE ESPECTROMETRIA DE MASAS ACOPLADO A CROMATOGRAFIA PARA EL INSTITUTO DE BIOTECNOLOGIA DE LA UNALM</t>
  </si>
  <si>
    <t>ADQUISICION DE BARRAS PARA CONSTRUCCION</t>
  </si>
  <si>
    <t>ADQUISICION DE INSUMOS DE ALIMENTOS PARA ANIMALES</t>
  </si>
  <si>
    <t>LP-SIE-8-2014-UNALM-1 (convocatoria : 1)</t>
  </si>
  <si>
    <t>LP-CLASICO-7-2014-UNALM-1 (convocatoria : 1)</t>
  </si>
  <si>
    <t>LP-CLASICO-3-2014-UNALM-1 (convocatoria : 1)</t>
  </si>
  <si>
    <t>LP-CLASICO-5-2014-UNALM-1 (convocatoria : 1)</t>
  </si>
  <si>
    <t>LP-CLASICO-6-2014-UNALM-1 (convocatoria : 1)</t>
  </si>
  <si>
    <t>LP-SIE-4-2014-UNALM-1 (convocatoria : 1)</t>
  </si>
  <si>
    <t>LP-CLASICO-1-2014-UNALM-1 (convocatoria : 1)</t>
  </si>
  <si>
    <t>CONCURSO PUBLICO</t>
  </si>
  <si>
    <t>CONTRATACION DEL SERVICIO DE CONCESIONARIO PARA EL COMEDOR UNIVERSITARIO DE LA UNALM</t>
  </si>
  <si>
    <t>CP-CLASICO-1-2014-UNALM-1 (convocatoria : 1)</t>
  </si>
  <si>
    <t>CP-CLASICO-2-2014-UNALM-1 (convocatoria : 1)</t>
  </si>
  <si>
    <t xml:space="preserve">FECHA CONSENTIMIENTO DE LA BUENA PRO </t>
  </si>
  <si>
    <t>Q &amp; P IMPRESORES S.R.LTDA</t>
  </si>
  <si>
    <t>CONSORCIO: ALBALATE S.A.C. - RAFAEL VILLALOBOS JORGE LUIS</t>
  </si>
  <si>
    <t>FERNANDO ZEVALLOS CABELLOS S.A.C.</t>
  </si>
  <si>
    <t>ELECTRONIC INTERNATIONAL SECURITY S.A.</t>
  </si>
  <si>
    <t>PRODUCCIONES GENESIS S.A.C.</t>
  </si>
  <si>
    <t>ELECTRONICA INDUSTRIAL Y SERVICIOS S.A.C.</t>
  </si>
  <si>
    <t xml:space="preserve">CONSORCIO: IGOR RUBEN REYES ALARCON - RAI NEGOCIACIONES E.I.R.L. </t>
  </si>
  <si>
    <t>IN PROGRESS CORPORATION E.I.R.L.</t>
  </si>
  <si>
    <t>ILUMINACIONES ACHA S.A.C.</t>
  </si>
  <si>
    <t>OPERADORES DE ESTACIONES S.A.C.</t>
  </si>
  <si>
    <t>GATT PERU S.R.L.</t>
  </si>
  <si>
    <t>ASCENCIOS RIBBECK NANCY MIRIAM</t>
  </si>
  <si>
    <t xml:space="preserve">CONSORCIO: CONSULTORES ASESORES Y SERVICIOS MULTIPLES S.C.R.L. - GRUPO ICON CONSULTORES ASOCIADOS S.A.C. - CARTOLIN BAILON DAVID MOISES </t>
  </si>
  <si>
    <t>CONSORCIO GRUPO ICON :  CONSULTORES ASESORES Y SERVICIOS MULTIPLES S.C.R.L. - GRUPO ICON CONSULTORES ASOCIADOS S.A.C. - CARTOLIN BAILON DAVID MOISES</t>
  </si>
  <si>
    <t xml:space="preserve">CONSORCIO SD INGENIEROS - WW INGENIERIA : SD INGENIEROS S.A.C. - W &amp; W INGENIERIA Y SERVICIOS S.A.C </t>
  </si>
  <si>
    <t>DIECOM S.R.L. (ITEM 1)
GEOMATIC INSTRUMENTS CORPORATION S.A.C. (ITEM 2)</t>
  </si>
  <si>
    <t xml:space="preserve">YASAD SERVICIOS GENERALES S.A.C. </t>
  </si>
  <si>
    <t>A &amp; B PRODUCTOS AGROPECUARIOS S.A.C.</t>
  </si>
  <si>
    <t>CONSORCIO: INTELLI NETWORKS S.A.C. - SERVICIOS GENERALES DE TELECOMUNICACIONES E.I.R.L.</t>
  </si>
  <si>
    <t>CORPORATION BRACEVA S.A.C.</t>
  </si>
  <si>
    <t>RODAP ILUMINACIONES Y SERVICIOS EIRL</t>
  </si>
  <si>
    <t>UNITEC S.A.C.</t>
  </si>
  <si>
    <t>DEL CARPIO MORA NILTON LUIS</t>
  </si>
  <si>
    <t>PREMIER ELECTRIC S.R.L.</t>
  </si>
  <si>
    <t>CONSORCIO: PATHROS ALCA SAC - CONSTRUCTORA E INVERSIONES Y SERVICIOS MULTIPLES ROMAH SAC</t>
  </si>
  <si>
    <t>A &amp; B ECOSISTEMAS S.A.C.</t>
  </si>
  <si>
    <t xml:space="preserve">ISETEK S.A.   </t>
  </si>
  <si>
    <t>ROBOT S.A.</t>
  </si>
  <si>
    <t>H.W.KESSEL S.A.C.</t>
  </si>
  <si>
    <t>PROYECTOS PESACON S.A.C.</t>
  </si>
  <si>
    <t>IMPLEMENTOS Y REACTIVOS E.I.R.L.</t>
  </si>
  <si>
    <t>MULTIAVISA SOCIEDAD ANONIMA CERRADA</t>
  </si>
  <si>
    <t>BIOSYM E.I.R.L.</t>
  </si>
  <si>
    <t>SOLUCIONES GLOBALES E INVERSIONES S.A.C.</t>
  </si>
  <si>
    <t>OLC INGENIEROS E.I.R.L.</t>
  </si>
  <si>
    <t>SAN FERNANDO S.A.</t>
  </si>
  <si>
    <t>ELECTRICOM ELECTRICIDAD &amp; COMUNICACIONES S.A.C</t>
  </si>
  <si>
    <t>L.V.A. SERVICIOS GENERALES SOCIEDAD ANONIMA CERRADA</t>
  </si>
  <si>
    <t>INMADER MOSIHE E.I.R.L.</t>
  </si>
  <si>
    <t>M.V. ELECTRONIC S.R.LTDA.</t>
  </si>
  <si>
    <t>COMERCIALIZADORA DE COMBUSTIBLE EL TEO S.A.C.</t>
  </si>
  <si>
    <t>BEGAS INGENIEROS SAC</t>
  </si>
  <si>
    <t>SMART CONSTRUCCION SERVICE'S S.A.C.</t>
  </si>
  <si>
    <t>AMERICA MOVIL PERU S.A.C.</t>
  </si>
  <si>
    <t>CONSORCIO MOLINA : CONSTRUCTORA DE EDIFICACIONES Y PAVIMENTOS S.A.C. - CONSTRUCCIONES EQQUS S.A.</t>
  </si>
  <si>
    <t>GLOBALTEC S.A.C.</t>
  </si>
  <si>
    <t>REYES ALARCON IGOR RUBEN</t>
  </si>
  <si>
    <t>ELECTROMEDICA PERUANA S.A.</t>
  </si>
  <si>
    <t xml:space="preserve">CENTRO INTEGRAL MEDICO PARA LA OBESIDAD SOCIEDAD COMERCIAL DE RESPONSABILIDAD LIMITADA </t>
  </si>
  <si>
    <t>PROCESOS DE SELECCION
I TRIMESTRE (ENERO - MARZO)</t>
  </si>
  <si>
    <t>PROCESOS DE SELECCION
II TRIMESTRE (ABRIL -JUNIO)</t>
  </si>
  <si>
    <t xml:space="preserve">J &amp; B LAB S.A.C. </t>
  </si>
  <si>
    <t xml:space="preserve">BELOMED S.R.L. </t>
  </si>
  <si>
    <t>INVERSIONES CYS S.A.</t>
  </si>
  <si>
    <t>IMPORT &amp; EXPORT REMASA S.A.C.</t>
  </si>
  <si>
    <t xml:space="preserve">ISETEK S.A. </t>
  </si>
  <si>
    <t>GEOMATIC INSTRUMENTS CORPORATION S.A.C.</t>
  </si>
  <si>
    <t>ISETEK S.A.</t>
  </si>
  <si>
    <t>SENSOR VITAL S.A.C.</t>
  </si>
  <si>
    <t xml:space="preserve">S.E.U.L. E.I.R.L. </t>
  </si>
  <si>
    <t>FEED ANIMAL S.R.L.</t>
  </si>
  <si>
    <t xml:space="preserve"> &amp; B PRODUCTOS AGROPECUARIOS S.A.C.</t>
  </si>
  <si>
    <t>MERCANTIL LABORATORIO S.A.C.</t>
  </si>
  <si>
    <t xml:space="preserve">INGENIERIA DE LA INFORMATICA S.A. </t>
  </si>
  <si>
    <t>PROYECTOS PESACON SAC</t>
  </si>
  <si>
    <t>PROCESOS DE SELECCION
III TRIMESTRE (JULIO - SETIEMBRE)</t>
  </si>
  <si>
    <t>PROCESOS DE SELECCION
IV TRIMESTRE (OCTUBRE - DICIEMBRE)</t>
  </si>
  <si>
    <t>RAI NEGOCIACIONES EIRL</t>
  </si>
  <si>
    <t>TIPO DE PROCESO</t>
  </si>
  <si>
    <t>TOTAL DE PROCESOS</t>
  </si>
  <si>
    <t>CONTRATO INTERNACIONAL</t>
  </si>
  <si>
    <t>VALOR TOTAL EXCLUYENDO DESIERTOS</t>
  </si>
  <si>
    <t>AMC</t>
  </si>
  <si>
    <t>ADS</t>
  </si>
  <si>
    <t>ADP</t>
  </si>
  <si>
    <t>LP</t>
  </si>
  <si>
    <t>CP</t>
  </si>
  <si>
    <t>CI</t>
  </si>
  <si>
    <t>TOTALES</t>
  </si>
  <si>
    <t>PERIODO</t>
  </si>
  <si>
    <t>VALOR REFERENCIAL (S/.)</t>
  </si>
  <si>
    <t>VALOR REFERENCIAL (%)</t>
  </si>
  <si>
    <t>MONTO CONTRACTUAL (%)</t>
  </si>
  <si>
    <t>MONTO CONTRACTUAL (S/.)</t>
  </si>
  <si>
    <t>PRIMER TRIMESTRE</t>
  </si>
  <si>
    <t>SEGUNDO TRIMESTRE</t>
  </si>
  <si>
    <t>TERCER TRIMESTRE</t>
  </si>
  <si>
    <t>CUARTO TRIMESTRE</t>
  </si>
  <si>
    <t>VALOR REFERENCIAL SOLO PROCESOS ADJUDICADOS</t>
  </si>
  <si>
    <t>PORCENTAJE VALOR REFERENCIAL SOLO PROCESOS ADJUDICADOS</t>
  </si>
  <si>
    <t>RESUMEN TRIMESTRAL DE EJECUCION DEL PRESUPUESTO POR TIPO DEPROCESO 2014</t>
  </si>
  <si>
    <t>VALOR REFERENCIAL
(%)</t>
  </si>
  <si>
    <t>MONTO CONTRACTUAL
(%)</t>
  </si>
  <si>
    <t>RESUMEN PORCENTUAL DE EJECUCION DEL PRESUPUESTO 
POR TIPO DE PROCESO 2014</t>
  </si>
  <si>
    <t>RESUMEN DE EJECUCION DEL PRESUPUESTO 
POR TIPO DE PROCESO 2014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</si>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</sst>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S/.&quot;\ * #,##0.00_ ;_ &quot;S/.&quot;\ * \-#,##0.00_ ;_ &quot;S/.&quot;\ * &quot;-&quot;??_ ;_ @_ "/>
    <numFmt numFmtId="165" formatCode="_ [$S/.-280A]\ * #,##0.00_ ;_ [$S/.-280A]\ * \-#,##0.00_ ;_ [$S/.-280A]\ * &quot;-&quot;??_ ;_ @_ "/>
    <numFmt numFmtId="166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9"/>
      <name val="Arial Narrow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9"/>
      <name val="Algerian"/>
      <family val="5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sz val="20"/>
      <color theme="0"/>
      <name val="Algerian"/>
      <family val="5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1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54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165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14" fontId="53" fillId="0" borderId="12" xfId="0" applyNumberFormat="1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/>
    </xf>
    <xf numFmtId="1" fontId="37" fillId="0" borderId="0" xfId="0" applyNumberFormat="1" applyFont="1" applyFill="1" applyAlignment="1">
      <alignment/>
    </xf>
    <xf numFmtId="164" fontId="40" fillId="33" borderId="0" xfId="48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53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14" fontId="53" fillId="0" borderId="19" xfId="0" applyNumberFormat="1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53" fillId="0" borderId="20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4" fontId="0" fillId="34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4" fontId="0" fillId="36" borderId="0" xfId="0" applyNumberFormat="1" applyFont="1" applyFill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4" fontId="53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14" fontId="53" fillId="0" borderId="19" xfId="0" applyNumberFormat="1" applyFont="1" applyFill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" fontId="53" fillId="0" borderId="20" xfId="0" applyNumberFormat="1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14" fontId="53" fillId="0" borderId="16" xfId="0" applyNumberFormat="1" applyFont="1" applyBorder="1" applyAlignment="1">
      <alignment horizontal="center" vertical="center" wrapText="1"/>
    </xf>
    <xf numFmtId="14" fontId="53" fillId="0" borderId="18" xfId="0" applyNumberFormat="1" applyFont="1" applyBorder="1" applyAlignment="1">
      <alignment horizontal="center" vertical="center" wrapText="1"/>
    </xf>
    <xf numFmtId="164" fontId="0" fillId="37" borderId="0" xfId="0" applyNumberFormat="1" applyFill="1" applyAlignment="1">
      <alignment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4" fontId="53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64" fontId="57" fillId="0" borderId="0" xfId="48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64" fontId="53" fillId="0" borderId="10" xfId="48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/>
    </xf>
    <xf numFmtId="164" fontId="53" fillId="0" borderId="17" xfId="48" applyFont="1" applyBorder="1" applyAlignment="1">
      <alignment horizontal="center" vertical="center"/>
    </xf>
    <xf numFmtId="164" fontId="0" fillId="0" borderId="17" xfId="48" applyFont="1" applyBorder="1" applyAlignment="1">
      <alignment horizontal="center" vertical="center"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 horizontal="center" vertical="center"/>
    </xf>
    <xf numFmtId="164" fontId="53" fillId="0" borderId="19" xfId="48" applyFont="1" applyBorder="1" applyAlignment="1">
      <alignment horizontal="center" vertical="center"/>
    </xf>
    <xf numFmtId="164" fontId="53" fillId="0" borderId="20" xfId="48" applyFont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164" fontId="58" fillId="33" borderId="26" xfId="48" applyFont="1" applyFill="1" applyBorder="1" applyAlignment="1">
      <alignment horizontal="center" vertical="center"/>
    </xf>
    <xf numFmtId="164" fontId="58" fillId="33" borderId="27" xfId="48" applyFont="1" applyFill="1" applyBorder="1" applyAlignment="1">
      <alignment horizontal="center" vertical="center"/>
    </xf>
    <xf numFmtId="0" fontId="53" fillId="0" borderId="28" xfId="0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164" fontId="53" fillId="0" borderId="11" xfId="48" applyFont="1" applyBorder="1" applyAlignment="1">
      <alignment horizontal="center" vertical="center"/>
    </xf>
    <xf numFmtId="164" fontId="53" fillId="0" borderId="29" xfId="48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0" fontId="0" fillId="0" borderId="10" xfId="52" applyNumberFormat="1" applyFont="1" applyBorder="1" applyAlignment="1">
      <alignment horizontal="center"/>
    </xf>
    <xf numFmtId="0" fontId="0" fillId="0" borderId="16" xfId="0" applyBorder="1" applyAlignment="1">
      <alignment/>
    </xf>
    <xf numFmtId="10" fontId="0" fillId="0" borderId="17" xfId="52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10" fontId="0" fillId="0" borderId="11" xfId="52" applyNumberFormat="1" applyFont="1" applyBorder="1" applyAlignment="1">
      <alignment horizontal="center"/>
    </xf>
    <xf numFmtId="10" fontId="0" fillId="0" borderId="29" xfId="52" applyNumberFormat="1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/>
    </xf>
    <xf numFmtId="164" fontId="40" fillId="33" borderId="19" xfId="0" applyNumberFormat="1" applyFont="1" applyFill="1" applyBorder="1" applyAlignment="1">
      <alignment/>
    </xf>
    <xf numFmtId="10" fontId="40" fillId="33" borderId="19" xfId="52" applyNumberFormat="1" applyFont="1" applyFill="1" applyBorder="1" applyAlignment="1">
      <alignment horizontal="center"/>
    </xf>
    <xf numFmtId="10" fontId="40" fillId="33" borderId="20" xfId="52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164" fontId="0" fillId="0" borderId="10" xfId="48" applyFont="1" applyBorder="1" applyAlignment="1">
      <alignment/>
    </xf>
    <xf numFmtId="164" fontId="0" fillId="0" borderId="17" xfId="48" applyFont="1" applyBorder="1" applyAlignment="1">
      <alignment/>
    </xf>
    <xf numFmtId="164" fontId="0" fillId="0" borderId="19" xfId="48" applyFont="1" applyBorder="1" applyAlignment="1">
      <alignment/>
    </xf>
    <xf numFmtId="164" fontId="0" fillId="0" borderId="20" xfId="48" applyFont="1" applyBorder="1" applyAlignment="1">
      <alignment/>
    </xf>
    <xf numFmtId="164" fontId="0" fillId="0" borderId="11" xfId="48" applyFont="1" applyBorder="1" applyAlignment="1">
      <alignment/>
    </xf>
    <xf numFmtId="164" fontId="0" fillId="0" borderId="29" xfId="48" applyFont="1" applyBorder="1" applyAlignment="1">
      <alignment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/>
    </xf>
    <xf numFmtId="164" fontId="53" fillId="0" borderId="10" xfId="48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65" fontId="52" fillId="0" borderId="30" xfId="0" applyNumberFormat="1" applyFont="1" applyFill="1" applyBorder="1" applyAlignment="1">
      <alignment/>
    </xf>
    <xf numFmtId="10" fontId="40" fillId="33" borderId="27" xfId="52" applyNumberFormat="1" applyFont="1" applyFill="1" applyBorder="1" applyAlignment="1">
      <alignment horizontal="center"/>
    </xf>
    <xf numFmtId="164" fontId="14" fillId="36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20" fillId="0" borderId="0" xfId="0" applyFont="1" applyAlignment="1">
      <alignment vertical="center"/>
    </xf>
    <xf numFmtId="16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4" fontId="14" fillId="35" borderId="0" xfId="0" applyNumberFormat="1" applyFont="1" applyFill="1" applyAlignment="1">
      <alignment/>
    </xf>
    <xf numFmtId="164" fontId="14" fillId="37" borderId="0" xfId="0" applyNumberFormat="1" applyFont="1" applyFill="1" applyAlignment="1">
      <alignment/>
    </xf>
    <xf numFmtId="1" fontId="0" fillId="0" borderId="22" xfId="0" applyNumberFormat="1" applyBorder="1" applyAlignment="1">
      <alignment horizontal="center" vertical="center" wrapText="1"/>
    </xf>
    <xf numFmtId="1" fontId="52" fillId="0" borderId="2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40" fillId="33" borderId="19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52" fillId="0" borderId="19" xfId="0" applyNumberFormat="1" applyFont="1" applyBorder="1" applyAlignment="1">
      <alignment horizontal="center" vertical="center"/>
    </xf>
    <xf numFmtId="164" fontId="52" fillId="0" borderId="19" xfId="48" applyFont="1" applyBorder="1" applyAlignment="1">
      <alignment/>
    </xf>
    <xf numFmtId="164" fontId="52" fillId="0" borderId="20" xfId="48" applyFont="1" applyBorder="1" applyAlignment="1">
      <alignment/>
    </xf>
    <xf numFmtId="0" fontId="53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40" fillId="33" borderId="0" xfId="0" applyFont="1" applyFill="1" applyAlignment="1">
      <alignment horizontal="center" wrapText="1"/>
    </xf>
    <xf numFmtId="0" fontId="53" fillId="0" borderId="32" xfId="0" applyFont="1" applyBorder="1" applyAlignment="1">
      <alignment horizontal="left"/>
    </xf>
    <xf numFmtId="0" fontId="53" fillId="0" borderId="33" xfId="0" applyFont="1" applyBorder="1" applyAlignment="1">
      <alignment horizontal="left"/>
    </xf>
    <xf numFmtId="0" fontId="53" fillId="0" borderId="34" xfId="0" applyFont="1" applyBorder="1" applyAlignment="1">
      <alignment horizontal="left"/>
    </xf>
    <xf numFmtId="0" fontId="53" fillId="0" borderId="35" xfId="0" applyFont="1" applyBorder="1" applyAlignment="1">
      <alignment horizontal="left"/>
    </xf>
    <xf numFmtId="0" fontId="40" fillId="33" borderId="0" xfId="0" applyFont="1" applyFill="1" applyAlignment="1">
      <alignment horizontal="center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left"/>
    </xf>
    <xf numFmtId="0" fontId="53" fillId="0" borderId="37" xfId="0" applyFont="1" applyBorder="1" applyAlignment="1">
      <alignment horizontal="left"/>
    </xf>
    <xf numFmtId="0" fontId="57" fillId="0" borderId="30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61" fillId="33" borderId="39" xfId="0" applyFont="1" applyFill="1" applyBorder="1" applyAlignment="1">
      <alignment horizontal="center" vertical="center"/>
    </xf>
    <xf numFmtId="0" fontId="61" fillId="33" borderId="40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/>
    </xf>
    <xf numFmtId="0" fontId="40" fillId="33" borderId="26" xfId="0" applyFont="1" applyFill="1" applyBorder="1" applyAlignment="1">
      <alignment horizontal="center"/>
    </xf>
    <xf numFmtId="0" fontId="40" fillId="33" borderId="27" xfId="0" applyFont="1" applyFill="1" applyBorder="1" applyAlignment="1">
      <alignment horizontal="center"/>
    </xf>
    <xf numFmtId="0" fontId="52" fillId="0" borderId="30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left"/>
    </xf>
    <xf numFmtId="0" fontId="53" fillId="0" borderId="43" xfId="0" applyFont="1" applyBorder="1" applyAlignment="1">
      <alignment horizontal="left"/>
    </xf>
    <xf numFmtId="0" fontId="53" fillId="35" borderId="30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horizontal="center" vertical="center"/>
    </xf>
    <xf numFmtId="0" fontId="62" fillId="0" borderId="30" xfId="0" applyFont="1" applyBorder="1" applyAlignment="1">
      <alignment horizontal="center" wrapText="1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54" fillId="33" borderId="30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63" fillId="33" borderId="30" xfId="0" applyFon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4" fontId="53" fillId="0" borderId="12" xfId="0" applyNumberFormat="1" applyFont="1" applyBorder="1" applyAlignment="1">
      <alignment horizontal="center" vertical="center" wrapText="1"/>
    </xf>
    <xf numFmtId="14" fontId="53" fillId="0" borderId="11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14" fontId="53" fillId="0" borderId="46" xfId="0" applyNumberFormat="1" applyFont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4" fontId="53" fillId="0" borderId="12" xfId="0" applyNumberFormat="1" applyFont="1" applyFill="1" applyBorder="1" applyAlignment="1">
      <alignment horizontal="center" vertical="center" wrapText="1"/>
    </xf>
    <xf numFmtId="14" fontId="53" fillId="0" borderId="46" xfId="0" applyNumberFormat="1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0" fontId="64" fillId="37" borderId="0" xfId="0" applyFont="1" applyFill="1" applyAlignment="1">
      <alignment horizontal="center" wrapText="1"/>
    </xf>
    <xf numFmtId="0" fontId="64" fillId="36" borderId="0" xfId="0" applyFont="1" applyFill="1" applyAlignment="1">
      <alignment horizontal="center" wrapText="1"/>
    </xf>
    <xf numFmtId="0" fontId="64" fillId="34" borderId="0" xfId="0" applyFont="1" applyFill="1" applyAlignment="1">
      <alignment horizontal="center" wrapText="1"/>
    </xf>
    <xf numFmtId="0" fontId="64" fillId="35" borderId="0" xfId="0" applyFont="1" applyFill="1" applyAlignment="1">
      <alignment horizontal="center" wrapText="1"/>
    </xf>
    <xf numFmtId="0" fontId="0" fillId="0" borderId="47" xfId="0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14" fontId="53" fillId="0" borderId="4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14" fontId="53" fillId="0" borderId="44" xfId="0" applyNumberFormat="1" applyFont="1" applyBorder="1" applyAlignment="1">
      <alignment horizontal="center" vertical="center" wrapText="1"/>
    </xf>
    <xf numFmtId="14" fontId="53" fillId="0" borderId="28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14" fontId="53" fillId="0" borderId="44" xfId="0" applyNumberFormat="1" applyFont="1" applyFill="1" applyBorder="1" applyAlignment="1">
      <alignment horizontal="center" vertical="center" wrapText="1"/>
    </xf>
    <xf numFmtId="14" fontId="53" fillId="0" borderId="28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14" fontId="53" fillId="0" borderId="45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975"/>
          <c:w val="0.96625"/>
          <c:h val="0.77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RESUMEN!$D$40</c:f>
              <c:strCache>
                <c:ptCount val="1"/>
                <c:pt idx="0">
                  <c:v>VALOR REFERENCIAL
(%)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RESUMEN!$A$41:$A$46</c:f>
              <c:strCache/>
            </c:strRef>
          </c:cat>
          <c:val>
            <c:numRef>
              <c:f>RESUMEN!$D$41:$D$46</c:f>
              <c:numCache/>
            </c:numRef>
          </c:val>
          <c:shape val="cylinder"/>
        </c:ser>
        <c:shape val="cylinder"/>
        <c:axId val="55319040"/>
        <c:axId val="28109313"/>
      </c:bar3D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09313"/>
        <c:crosses val="autoZero"/>
        <c:auto val="1"/>
        <c:lblOffset val="100"/>
        <c:tickLblSkip val="1"/>
        <c:noMultiLvlLbl val="0"/>
      </c:catAx>
      <c:valAx>
        <c:axId val="28109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190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975"/>
          <c:w val="0.9655"/>
          <c:h val="0.77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RESUMEN!$F$40</c:f>
              <c:strCache>
                <c:ptCount val="1"/>
                <c:pt idx="0">
                  <c:v>MONTO CONTRACTUAL
(%)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RESUMEN!$A$41:$A$46</c:f>
              <c:strCache/>
            </c:strRef>
          </c:cat>
          <c:val>
            <c:numRef>
              <c:f>RESUMEN!$F$41:$F$46</c:f>
              <c:numCache/>
            </c:numRef>
          </c:val>
          <c:shape val="cylinder"/>
        </c:ser>
        <c:shape val="cylinder"/>
        <c:axId val="51657226"/>
        <c:axId val="62261851"/>
      </c:bar3D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261851"/>
        <c:crosses val="autoZero"/>
        <c:auto val="1"/>
        <c:lblOffset val="100"/>
        <c:tickLblSkip val="1"/>
        <c:noMultiLvlLbl val="0"/>
      </c:catAx>
      <c:valAx>
        <c:axId val="62261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572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325"/>
          <c:w val="0.965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RESUMEN!$D$4</c:f>
              <c:strCache>
                <c:ptCount val="1"/>
                <c:pt idx="0">
                  <c:v>VALOR REFERENCIAL (S/.)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RESUMEN!$A$5:$A$10</c:f>
              <c:strCache/>
            </c:strRef>
          </c:cat>
          <c:val>
            <c:numRef>
              <c:f>RESUMEN!$D$5:$D$10</c:f>
              <c:numCache/>
            </c:numRef>
          </c:val>
          <c:shape val="box"/>
        </c:ser>
        <c:ser>
          <c:idx val="1"/>
          <c:order val="1"/>
          <c:tx>
            <c:strRef>
              <c:f>RESUMEN!$F$4</c:f>
              <c:strCache>
                <c:ptCount val="1"/>
                <c:pt idx="0">
                  <c:v>MONTO CONTRACTUAL (S/.)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RESUMEN!$A$5:$A$10</c:f>
              <c:strCache/>
            </c:strRef>
          </c:cat>
          <c:val>
            <c:numRef>
              <c:f>RESUMEN!$F$5:$F$10</c:f>
              <c:numCache/>
            </c:numRef>
          </c:val>
          <c:shape val="box"/>
        </c:ser>
        <c:gapWidth val="75"/>
        <c:shape val="box"/>
        <c:axId val="23485748"/>
        <c:axId val="10045141"/>
      </c:bar3D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45141"/>
        <c:crosses val="autoZero"/>
        <c:auto val="1"/>
        <c:lblOffset val="100"/>
        <c:tickLblSkip val="1"/>
        <c:noMultiLvlLbl val="0"/>
      </c:catAx>
      <c:valAx>
        <c:axId val="10045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857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75"/>
          <c:y val="0.93"/>
          <c:w val="0.645"/>
          <c:h val="0.05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23075"/>
          <c:w val="0.65275"/>
          <c:h val="0.67675"/>
        </c:manualLayout>
      </c:layout>
      <c:pie3DChart>
        <c:varyColors val="1"/>
        <c:ser>
          <c:idx val="0"/>
          <c:order val="0"/>
          <c:tx>
            <c:strRef>
              <c:f>'RESUMEN TRIM'!$E$3</c:f>
              <c:strCache>
                <c:ptCount val="1"/>
                <c:pt idx="0">
                  <c:v>VALOR REFERENCIAL (%)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'RESUMEN TRIM'!$B$4:$B$7</c:f>
              <c:strCache/>
            </c:strRef>
          </c:cat>
          <c:val>
            <c:numRef>
              <c:f>'RESUMEN TRIM'!$E$4:$E$7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402"/>
          <c:w val="0.20775"/>
          <c:h val="0.3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23125"/>
          <c:w val="0.652"/>
          <c:h val="0.67625"/>
        </c:manualLayout>
      </c:layout>
      <c:pie3DChart>
        <c:varyColors val="1"/>
        <c:ser>
          <c:idx val="0"/>
          <c:order val="0"/>
          <c:tx>
            <c:strRef>
              <c:f>'RESUMEN TRIM'!$G$3</c:f>
              <c:strCache>
                <c:ptCount val="1"/>
                <c:pt idx="0">
                  <c:v>MONTO CONTRACTUAL (%)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'RESUMEN TRIM'!$B$4:$B$7</c:f>
              <c:strCache/>
            </c:strRef>
          </c:cat>
          <c:val>
            <c:numRef>
              <c:f>'RESUMEN TRIM'!$G$4:$G$7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"/>
          <c:y val="0.4"/>
          <c:w val="0.20825"/>
          <c:h val="0.3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RESUMEN DE EJECUCION DEL PRESUPUESTO POR TRIMESTRE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4475"/>
          <c:w val="0.970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'RESUMEN TRIM'!$D$3</c:f>
              <c:strCache>
                <c:ptCount val="1"/>
                <c:pt idx="0">
                  <c:v>VALOR REFERENCIAL (S/.)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TRIM'!$B$4:$B$7</c:f>
              <c:strCache/>
            </c:strRef>
          </c:cat>
          <c:val>
            <c:numRef>
              <c:f>'RESUMEN TRIM'!$D$4:$D$7</c:f>
              <c:numCache/>
            </c:numRef>
          </c:val>
          <c:shape val="cylinder"/>
        </c:ser>
        <c:ser>
          <c:idx val="1"/>
          <c:order val="1"/>
          <c:tx>
            <c:strRef>
              <c:f>'RESUMEN TRIM'!$F$3</c:f>
              <c:strCache>
                <c:ptCount val="1"/>
                <c:pt idx="0">
                  <c:v>MONTO CONTRACTUAL (S/.)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TRIM'!$B$4:$B$7</c:f>
              <c:strCache/>
            </c:strRef>
          </c:cat>
          <c:val>
            <c:numRef>
              <c:f>'RESUMEN TRIM'!$F$4:$F$7</c:f>
              <c:numCache/>
            </c:numRef>
          </c:val>
          <c:shape val="cylinder"/>
        </c:ser>
        <c:gapWidth val="75"/>
        <c:shape val="cylinder"/>
        <c:axId val="23297406"/>
        <c:axId val="8350063"/>
      </c:bar3D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50063"/>
        <c:crosses val="autoZero"/>
        <c:auto val="1"/>
        <c:lblOffset val="100"/>
        <c:tickLblSkip val="1"/>
        <c:noMultiLvlLbl val="0"/>
      </c:catAx>
      <c:valAx>
        <c:axId val="8350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297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9055"/>
          <c:w val="0.5625"/>
          <c:h val="0.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49</xdr:row>
      <xdr:rowOff>19050</xdr:rowOff>
    </xdr:from>
    <xdr:to>
      <xdr:col>5</xdr:col>
      <xdr:colOff>1228725</xdr:colOff>
      <xdr:row>69</xdr:row>
      <xdr:rowOff>171450</xdr:rowOff>
    </xdr:to>
    <xdr:graphicFrame>
      <xdr:nvGraphicFramePr>
        <xdr:cNvPr id="1" name="2 Gráfico"/>
        <xdr:cNvGraphicFramePr/>
      </xdr:nvGraphicFramePr>
      <xdr:xfrm>
        <a:off x="419100" y="10144125"/>
        <a:ext cx="5781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72</xdr:row>
      <xdr:rowOff>19050</xdr:rowOff>
    </xdr:from>
    <xdr:to>
      <xdr:col>5</xdr:col>
      <xdr:colOff>1247775</xdr:colOff>
      <xdr:row>92</xdr:row>
      <xdr:rowOff>171450</xdr:rowOff>
    </xdr:to>
    <xdr:graphicFrame>
      <xdr:nvGraphicFramePr>
        <xdr:cNvPr id="2" name="3 Gráfico"/>
        <xdr:cNvGraphicFramePr/>
      </xdr:nvGraphicFramePr>
      <xdr:xfrm>
        <a:off x="419100" y="14525625"/>
        <a:ext cx="58007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12</xdr:row>
      <xdr:rowOff>190500</xdr:rowOff>
    </xdr:from>
    <xdr:to>
      <xdr:col>5</xdr:col>
      <xdr:colOff>1228725</xdr:colOff>
      <xdr:row>34</xdr:row>
      <xdr:rowOff>19050</xdr:rowOff>
    </xdr:to>
    <xdr:graphicFrame>
      <xdr:nvGraphicFramePr>
        <xdr:cNvPr id="3" name="8 Gráfico"/>
        <xdr:cNvGraphicFramePr/>
      </xdr:nvGraphicFramePr>
      <xdr:xfrm>
        <a:off x="400050" y="2809875"/>
        <a:ext cx="58007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9525</xdr:rowOff>
    </xdr:from>
    <xdr:to>
      <xdr:col>7</xdr:col>
      <xdr:colOff>0</xdr:colOff>
      <xdr:row>24</xdr:row>
      <xdr:rowOff>9525</xdr:rowOff>
    </xdr:to>
    <xdr:graphicFrame>
      <xdr:nvGraphicFramePr>
        <xdr:cNvPr id="1" name="1 Gráfico"/>
        <xdr:cNvGraphicFramePr/>
      </xdr:nvGraphicFramePr>
      <xdr:xfrm>
        <a:off x="390525" y="2133600"/>
        <a:ext cx="66294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25</xdr:row>
      <xdr:rowOff>9525</xdr:rowOff>
    </xdr:from>
    <xdr:to>
      <xdr:col>6</xdr:col>
      <xdr:colOff>1000125</xdr:colOff>
      <xdr:row>40</xdr:row>
      <xdr:rowOff>0</xdr:rowOff>
    </xdr:to>
    <xdr:graphicFrame>
      <xdr:nvGraphicFramePr>
        <xdr:cNvPr id="2" name="2 Gráfico"/>
        <xdr:cNvGraphicFramePr/>
      </xdr:nvGraphicFramePr>
      <xdr:xfrm>
        <a:off x="390525" y="5181600"/>
        <a:ext cx="66294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19050</xdr:rowOff>
    </xdr:from>
    <xdr:to>
      <xdr:col>6</xdr:col>
      <xdr:colOff>1000125</xdr:colOff>
      <xdr:row>56</xdr:row>
      <xdr:rowOff>171450</xdr:rowOff>
    </xdr:to>
    <xdr:graphicFrame>
      <xdr:nvGraphicFramePr>
        <xdr:cNvPr id="3" name="3 Gráfico"/>
        <xdr:cNvGraphicFramePr/>
      </xdr:nvGraphicFramePr>
      <xdr:xfrm>
        <a:off x="390525" y="8239125"/>
        <a:ext cx="66294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93</xdr:row>
      <xdr:rowOff>123825</xdr:rowOff>
    </xdr:from>
    <xdr:to>
      <xdr:col>4</xdr:col>
      <xdr:colOff>923925</xdr:colOff>
      <xdr:row>93</xdr:row>
      <xdr:rowOff>123825</xdr:rowOff>
    </xdr:to>
    <xdr:sp>
      <xdr:nvSpPr>
        <xdr:cNvPr id="1" name="7 Conector recto de flecha"/>
        <xdr:cNvSpPr>
          <a:spLocks/>
        </xdr:cNvSpPr>
      </xdr:nvSpPr>
      <xdr:spPr>
        <a:xfrm>
          <a:off x="3419475" y="61626750"/>
          <a:ext cx="8572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173</xdr:row>
      <xdr:rowOff>123825</xdr:rowOff>
    </xdr:from>
    <xdr:to>
      <xdr:col>4</xdr:col>
      <xdr:colOff>923925</xdr:colOff>
      <xdr:row>173</xdr:row>
      <xdr:rowOff>123825</xdr:rowOff>
    </xdr:to>
    <xdr:sp>
      <xdr:nvSpPr>
        <xdr:cNvPr id="2" name="8 Conector recto de flecha"/>
        <xdr:cNvSpPr>
          <a:spLocks/>
        </xdr:cNvSpPr>
      </xdr:nvSpPr>
      <xdr:spPr>
        <a:xfrm>
          <a:off x="3419475" y="108937425"/>
          <a:ext cx="8572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209</xdr:row>
      <xdr:rowOff>123825</xdr:rowOff>
    </xdr:from>
    <xdr:to>
      <xdr:col>4</xdr:col>
      <xdr:colOff>923925</xdr:colOff>
      <xdr:row>209</xdr:row>
      <xdr:rowOff>123825</xdr:rowOff>
    </xdr:to>
    <xdr:sp>
      <xdr:nvSpPr>
        <xdr:cNvPr id="3" name="11 Conector recto de flecha"/>
        <xdr:cNvSpPr>
          <a:spLocks/>
        </xdr:cNvSpPr>
      </xdr:nvSpPr>
      <xdr:spPr>
        <a:xfrm>
          <a:off x="3419475" y="124977525"/>
          <a:ext cx="8572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233</xdr:row>
      <xdr:rowOff>123825</xdr:rowOff>
    </xdr:from>
    <xdr:to>
      <xdr:col>4</xdr:col>
      <xdr:colOff>923925</xdr:colOff>
      <xdr:row>233</xdr:row>
      <xdr:rowOff>123825</xdr:rowOff>
    </xdr:to>
    <xdr:sp>
      <xdr:nvSpPr>
        <xdr:cNvPr id="4" name="12 Conector recto de flecha"/>
        <xdr:cNvSpPr>
          <a:spLocks/>
        </xdr:cNvSpPr>
      </xdr:nvSpPr>
      <xdr:spPr>
        <a:xfrm>
          <a:off x="3419475" y="133140450"/>
          <a:ext cx="8572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233</xdr:row>
      <xdr:rowOff>123825</xdr:rowOff>
    </xdr:from>
    <xdr:to>
      <xdr:col>4</xdr:col>
      <xdr:colOff>923925</xdr:colOff>
      <xdr:row>233</xdr:row>
      <xdr:rowOff>123825</xdr:rowOff>
    </xdr:to>
    <xdr:sp>
      <xdr:nvSpPr>
        <xdr:cNvPr id="5" name="13 Conector recto de flecha"/>
        <xdr:cNvSpPr>
          <a:spLocks/>
        </xdr:cNvSpPr>
      </xdr:nvSpPr>
      <xdr:spPr>
        <a:xfrm>
          <a:off x="3419475" y="133140450"/>
          <a:ext cx="8572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242</xdr:row>
      <xdr:rowOff>123825</xdr:rowOff>
    </xdr:from>
    <xdr:to>
      <xdr:col>4</xdr:col>
      <xdr:colOff>923925</xdr:colOff>
      <xdr:row>242</xdr:row>
      <xdr:rowOff>123825</xdr:rowOff>
    </xdr:to>
    <xdr:sp>
      <xdr:nvSpPr>
        <xdr:cNvPr id="6" name="14 Conector recto de flecha"/>
        <xdr:cNvSpPr>
          <a:spLocks/>
        </xdr:cNvSpPr>
      </xdr:nvSpPr>
      <xdr:spPr>
        <a:xfrm>
          <a:off x="3419475" y="136817100"/>
          <a:ext cx="8572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242</xdr:row>
      <xdr:rowOff>123825</xdr:rowOff>
    </xdr:from>
    <xdr:to>
      <xdr:col>4</xdr:col>
      <xdr:colOff>923925</xdr:colOff>
      <xdr:row>242</xdr:row>
      <xdr:rowOff>123825</xdr:rowOff>
    </xdr:to>
    <xdr:sp>
      <xdr:nvSpPr>
        <xdr:cNvPr id="7" name="15 Conector recto de flecha"/>
        <xdr:cNvSpPr>
          <a:spLocks/>
        </xdr:cNvSpPr>
      </xdr:nvSpPr>
      <xdr:spPr>
        <a:xfrm>
          <a:off x="3419475" y="136817100"/>
          <a:ext cx="8572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85" zoomScaleNormal="85" zoomScalePageLayoutView="0" workbookViewId="0" topLeftCell="A13">
      <selection activeCell="H40" sqref="H40"/>
    </sheetView>
  </sheetViews>
  <sheetFormatPr defaultColWidth="11.421875" defaultRowHeight="15"/>
  <cols>
    <col min="1" max="1" width="5.7109375" style="0" customWidth="1"/>
    <col min="2" max="2" width="31.421875" style="0" customWidth="1"/>
    <col min="3" max="4" width="18.7109375" style="62" customWidth="1"/>
    <col min="5" max="5" width="18.7109375" style="62" hidden="1" customWidth="1"/>
    <col min="6" max="6" width="18.7109375" style="62" customWidth="1"/>
    <col min="8" max="8" width="14.7109375" style="0" bestFit="1" customWidth="1"/>
  </cols>
  <sheetData>
    <row r="1" spans="2:6" ht="15" customHeight="1">
      <c r="B1" s="150" t="s">
        <v>495</v>
      </c>
      <c r="C1" s="150"/>
      <c r="D1" s="150"/>
      <c r="E1" s="150"/>
      <c r="F1" s="150"/>
    </row>
    <row r="2" spans="2:6" ht="15">
      <c r="B2" s="150"/>
      <c r="C2" s="150"/>
      <c r="D2" s="150"/>
      <c r="E2" s="150"/>
      <c r="F2" s="150"/>
    </row>
    <row r="3" ht="15.75" thickBot="1"/>
    <row r="4" spans="2:6" ht="39" thickBot="1">
      <c r="B4" s="89" t="s">
        <v>469</v>
      </c>
      <c r="C4" s="90" t="s">
        <v>470</v>
      </c>
      <c r="D4" s="90" t="s">
        <v>481</v>
      </c>
      <c r="E4" s="90" t="s">
        <v>489</v>
      </c>
      <c r="F4" s="91" t="s">
        <v>484</v>
      </c>
    </row>
    <row r="5" spans="1:6" ht="15">
      <c r="A5" s="24" t="s">
        <v>473</v>
      </c>
      <c r="B5" s="85" t="s">
        <v>222</v>
      </c>
      <c r="C5" s="86">
        <f>COUNT('Informe Anual'!A6:A91)</f>
        <v>82</v>
      </c>
      <c r="D5" s="87">
        <f>'Informe Anual'!F94</f>
        <v>4463703.290000001</v>
      </c>
      <c r="E5" s="87">
        <f>'Informe Anual'!F94</f>
        <v>4463703.290000001</v>
      </c>
      <c r="F5" s="88">
        <f>'Informe Anual'!J92</f>
        <v>4245483.82</v>
      </c>
    </row>
    <row r="6" spans="1:6" ht="15">
      <c r="A6" s="24" t="s">
        <v>474</v>
      </c>
      <c r="B6" s="75" t="s">
        <v>223</v>
      </c>
      <c r="C6" s="72">
        <f>COUNT('Informe Anual'!A99:A171)</f>
        <v>67</v>
      </c>
      <c r="D6" s="73">
        <f>'Informe Anual'!F172</f>
        <v>6938260.140000001</v>
      </c>
      <c r="E6" s="74">
        <f>'Informe Anual'!F174</f>
        <v>6503625.590000001</v>
      </c>
      <c r="F6" s="76">
        <f>'Informe Anual'!J172</f>
        <v>5679697.8100000005</v>
      </c>
    </row>
    <row r="7" spans="1:6" ht="15">
      <c r="A7" s="24" t="s">
        <v>475</v>
      </c>
      <c r="B7" s="75" t="s">
        <v>346</v>
      </c>
      <c r="C7" s="72">
        <f>COUNT('Informe Anual'!A179:A207)</f>
        <v>18</v>
      </c>
      <c r="D7" s="73">
        <f>'Informe Anual'!F208</f>
        <v>6438712.94</v>
      </c>
      <c r="E7" s="73">
        <f>'Informe Anual'!F210</f>
        <v>6012765.640000001</v>
      </c>
      <c r="F7" s="76">
        <f>'Informe Anual'!J208</f>
        <v>5424714.149999999</v>
      </c>
    </row>
    <row r="8" spans="1:6" ht="15">
      <c r="A8" s="24" t="s">
        <v>476</v>
      </c>
      <c r="B8" s="75" t="s">
        <v>382</v>
      </c>
      <c r="C8" s="72">
        <f>COUNT('Informe Anual'!A215:A231)</f>
        <v>7</v>
      </c>
      <c r="D8" s="73">
        <f>'Informe Anual'!F232</f>
        <v>5983435.2</v>
      </c>
      <c r="E8" s="73">
        <f>'Informe Anual'!F234</f>
        <v>5276515.2</v>
      </c>
      <c r="F8" s="77">
        <f>'Informe Anual'!J232</f>
        <v>4572945.01</v>
      </c>
    </row>
    <row r="9" spans="1:6" ht="15">
      <c r="A9" s="24" t="s">
        <v>477</v>
      </c>
      <c r="B9" s="75" t="s">
        <v>396</v>
      </c>
      <c r="C9" s="72">
        <f>COUNT('Informe Anual'!A239:A240)</f>
        <v>2</v>
      </c>
      <c r="D9" s="73">
        <f>'Informe Anual'!F241</f>
        <v>2808960</v>
      </c>
      <c r="E9" s="73">
        <f>'Informe Anual'!F243</f>
        <v>1733760</v>
      </c>
      <c r="F9" s="76">
        <f>'Informe Anual'!J241</f>
        <v>1733760</v>
      </c>
    </row>
    <row r="10" spans="1:6" ht="15.75" thickBot="1">
      <c r="A10" s="24" t="s">
        <v>478</v>
      </c>
      <c r="B10" s="78" t="s">
        <v>471</v>
      </c>
      <c r="C10" s="79">
        <v>0</v>
      </c>
      <c r="D10" s="80">
        <v>0</v>
      </c>
      <c r="E10" s="80">
        <v>0</v>
      </c>
      <c r="F10" s="81">
        <v>0</v>
      </c>
    </row>
    <row r="11" spans="1:6" ht="15.75" thickBot="1">
      <c r="A11" s="24"/>
      <c r="B11" s="92" t="s">
        <v>479</v>
      </c>
      <c r="C11" s="82">
        <f>SUM(C5:C10)</f>
        <v>176</v>
      </c>
      <c r="D11" s="83">
        <f>SUM(D5:D10)</f>
        <v>26633071.57</v>
      </c>
      <c r="E11" s="83">
        <f>SUM(E5:E10)</f>
        <v>23990369.720000003</v>
      </c>
      <c r="F11" s="84">
        <f>SUM(F5:F10)</f>
        <v>21656600.79</v>
      </c>
    </row>
    <row r="37" spans="2:6" ht="15" customHeight="1">
      <c r="B37" s="150" t="s">
        <v>494</v>
      </c>
      <c r="C37" s="150"/>
      <c r="D37" s="150"/>
      <c r="E37" s="150"/>
      <c r="F37" s="150"/>
    </row>
    <row r="38" spans="2:6" ht="15">
      <c r="B38" s="150"/>
      <c r="C38" s="150"/>
      <c r="D38" s="150"/>
      <c r="E38" s="150"/>
      <c r="F38" s="150"/>
    </row>
    <row r="40" spans="2:6" ht="51">
      <c r="B40" s="149" t="s">
        <v>469</v>
      </c>
      <c r="C40" s="149"/>
      <c r="D40" s="93" t="s">
        <v>492</v>
      </c>
      <c r="E40" s="71" t="s">
        <v>490</v>
      </c>
      <c r="F40" s="93" t="s">
        <v>493</v>
      </c>
    </row>
    <row r="41" spans="1:6" ht="15">
      <c r="A41" s="24" t="s">
        <v>473</v>
      </c>
      <c r="B41" s="148" t="s">
        <v>222</v>
      </c>
      <c r="C41" s="148"/>
      <c r="D41" s="94">
        <f aca="true" t="shared" si="0" ref="D41:D46">D5/$D$11</f>
        <v>0.16760001858095863</v>
      </c>
      <c r="E41" s="94">
        <f aca="true" t="shared" si="1" ref="E41:E46">E5/$E$11</f>
        <v>0.18606229675063135</v>
      </c>
      <c r="F41" s="94">
        <f aca="true" t="shared" si="2" ref="F41:F46">F5/$F$11</f>
        <v>0.19603648149437955</v>
      </c>
    </row>
    <row r="42" spans="1:6" ht="15">
      <c r="A42" s="24" t="s">
        <v>474</v>
      </c>
      <c r="B42" s="148" t="s">
        <v>223</v>
      </c>
      <c r="C42" s="148"/>
      <c r="D42" s="94">
        <f t="shared" si="0"/>
        <v>0.2605129536698046</v>
      </c>
      <c r="E42" s="94">
        <f t="shared" si="1"/>
        <v>0.2710931788841143</v>
      </c>
      <c r="F42" s="94">
        <f t="shared" si="2"/>
        <v>0.2622617401999033</v>
      </c>
    </row>
    <row r="43" spans="1:6" ht="15">
      <c r="A43" s="24" t="s">
        <v>475</v>
      </c>
      <c r="B43" s="148" t="s">
        <v>346</v>
      </c>
      <c r="C43" s="148"/>
      <c r="D43" s="94">
        <f t="shared" si="0"/>
        <v>0.24175630373977178</v>
      </c>
      <c r="E43" s="94">
        <f t="shared" si="1"/>
        <v>0.2506324708696486</v>
      </c>
      <c r="F43" s="94">
        <f t="shared" si="2"/>
        <v>0.25048779365711343</v>
      </c>
    </row>
    <row r="44" spans="1:6" ht="15">
      <c r="A44" s="24" t="s">
        <v>476</v>
      </c>
      <c r="B44" s="148" t="s">
        <v>382</v>
      </c>
      <c r="C44" s="148"/>
      <c r="D44" s="94">
        <f t="shared" si="0"/>
        <v>0.22466185262460886</v>
      </c>
      <c r="E44" s="94">
        <f t="shared" si="1"/>
        <v>0.21994305471670736</v>
      </c>
      <c r="F44" s="94">
        <f t="shared" si="2"/>
        <v>0.21115709959947043</v>
      </c>
    </row>
    <row r="45" spans="1:6" ht="15">
      <c r="A45" s="24" t="s">
        <v>477</v>
      </c>
      <c r="B45" s="148" t="s">
        <v>396</v>
      </c>
      <c r="C45" s="148"/>
      <c r="D45" s="94">
        <f t="shared" si="0"/>
        <v>0.1054688713848562</v>
      </c>
      <c r="E45" s="94">
        <f t="shared" si="1"/>
        <v>0.07226899877889835</v>
      </c>
      <c r="F45" s="94">
        <f t="shared" si="2"/>
        <v>0.08005688504913333</v>
      </c>
    </row>
    <row r="46" spans="1:6" ht="15">
      <c r="A46" s="24" t="s">
        <v>478</v>
      </c>
      <c r="B46" s="148" t="s">
        <v>471</v>
      </c>
      <c r="C46" s="148"/>
      <c r="D46" s="94">
        <f t="shared" si="0"/>
        <v>0</v>
      </c>
      <c r="E46" s="94">
        <f t="shared" si="1"/>
        <v>0</v>
      </c>
      <c r="F46" s="94">
        <f t="shared" si="2"/>
        <v>0</v>
      </c>
    </row>
  </sheetData>
  <sheetProtection/>
  <mergeCells count="9">
    <mergeCell ref="B37:F38"/>
    <mergeCell ref="B1:F2"/>
    <mergeCell ref="B42:C42"/>
    <mergeCell ref="B43:C43"/>
    <mergeCell ref="B44:C44"/>
    <mergeCell ref="B45:C45"/>
    <mergeCell ref="B46:C46"/>
    <mergeCell ref="B40:C40"/>
    <mergeCell ref="B41:C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4"/>
  <sheetViews>
    <sheetView zoomScale="85" zoomScaleNormal="85" zoomScalePageLayoutView="0" workbookViewId="0" topLeftCell="A1">
      <selection activeCell="H15" sqref="H15"/>
    </sheetView>
  </sheetViews>
  <sheetFormatPr defaultColWidth="11.421875" defaultRowHeight="15"/>
  <cols>
    <col min="1" max="1" width="5.7109375" style="0" customWidth="1"/>
    <col min="2" max="2" width="23.8515625" style="0" customWidth="1"/>
    <col min="3" max="3" width="10.57421875" style="0" customWidth="1"/>
    <col min="4" max="4" width="16.7109375" style="140" customWidth="1"/>
    <col min="5" max="6" width="16.7109375" style="0" customWidth="1"/>
    <col min="7" max="7" width="15.00390625" style="0" customWidth="1"/>
    <col min="8" max="8" width="15.7109375" style="0" customWidth="1"/>
  </cols>
  <sheetData>
    <row r="1" spans="2:7" ht="15">
      <c r="B1" s="155" t="s">
        <v>491</v>
      </c>
      <c r="C1" s="155"/>
      <c r="D1" s="155"/>
      <c r="E1" s="155"/>
      <c r="F1" s="155"/>
      <c r="G1" s="155"/>
    </row>
    <row r="2" ht="15.75" thickBot="1"/>
    <row r="3" spans="2:7" ht="45.75" thickBot="1">
      <c r="B3" s="107" t="s">
        <v>480</v>
      </c>
      <c r="C3" s="108" t="s">
        <v>470</v>
      </c>
      <c r="D3" s="138" t="s">
        <v>481</v>
      </c>
      <c r="E3" s="108" t="s">
        <v>482</v>
      </c>
      <c r="F3" s="108" t="s">
        <v>484</v>
      </c>
      <c r="G3" s="109" t="s">
        <v>483</v>
      </c>
    </row>
    <row r="4" spans="2:7" ht="15">
      <c r="B4" s="102" t="s">
        <v>485</v>
      </c>
      <c r="C4" s="103">
        <f>'Informe Trimestral'!M3</f>
        <v>10</v>
      </c>
      <c r="D4" s="141">
        <f>'Informe Trimestral'!F9+'Informe Trimestral'!F17+'Informe Trimestral'!F22+'Informe Trimestral'!F31</f>
        <v>2491320.3200000003</v>
      </c>
      <c r="E4" s="105">
        <f>D4/$D$8</f>
        <v>0.09939212823924595</v>
      </c>
      <c r="F4" s="104">
        <f>'Informe Trimestral'!J9+'Informe Trimestral'!J17+'Informe Trimestral'!J22+'Informe Trimestral'!J26+'Informe Trimestral'!J31</f>
        <v>2476922.04</v>
      </c>
      <c r="G4" s="106">
        <f>F4/$F$8</f>
        <v>0.11437261387501432</v>
      </c>
    </row>
    <row r="5" spans="2:7" ht="15">
      <c r="B5" s="100" t="s">
        <v>486</v>
      </c>
      <c r="C5" s="97">
        <f>'Informe Trimestral'!M35</f>
        <v>39</v>
      </c>
      <c r="D5" s="142">
        <f>'Informe Trimestral'!F54+'Informe Trimestral'!F75+'Informe Trimestral'!F85+'Informe Trimestral'!F89+'Informe Trimestral'!F94</f>
        <v>4143056.49</v>
      </c>
      <c r="E5" s="99">
        <f>D5/$D$8</f>
        <v>0.16528874213835346</v>
      </c>
      <c r="F5" s="98">
        <f>'Informe Trimestral'!J54+'Informe Trimestral'!J75+'Informe Trimestral'!J85+'Informe Trimestral'!J89+'Informe Trimestral'!J94</f>
        <v>2699169.04</v>
      </c>
      <c r="G5" s="101">
        <f>F5/$F$8</f>
        <v>0.12463493537944097</v>
      </c>
    </row>
    <row r="6" spans="2:7" ht="15">
      <c r="B6" s="100" t="s">
        <v>487</v>
      </c>
      <c r="C6" s="97">
        <f>'Informe Trimestral'!M98</f>
        <v>49</v>
      </c>
      <c r="D6" s="142">
        <f>'Informe Trimestral'!F125+'Informe Trimestral'!F153+'Informe Trimestral'!F160+'Informe Trimestral'!F169+'Informe Trimestral'!F173</f>
        <v>6353224.08</v>
      </c>
      <c r="E6" s="99">
        <f>D6/$D$8</f>
        <v>0.25346418018700434</v>
      </c>
      <c r="F6" s="98">
        <f>'Informe Trimestral'!J125+'Informe Trimestral'!J153+'Informe Trimestral'!J160+'Informe Trimestral'!J169+'Informe Trimestral'!J173</f>
        <v>5849709.32</v>
      </c>
      <c r="G6" s="101">
        <f>F6/$F$8</f>
        <v>0.2701120723756944</v>
      </c>
    </row>
    <row r="7" spans="2:7" ht="15">
      <c r="B7" s="100" t="s">
        <v>488</v>
      </c>
      <c r="C7" s="97">
        <f>'Informe Trimestral'!M177</f>
        <v>78</v>
      </c>
      <c r="D7" s="142">
        <f>'Informe Trimestral'!F219+'Informe Trimestral'!F251+'Informe Trimestral'!F274+'Informe Trimestral'!F290+'Informe Trimestral'!F294</f>
        <v>12077968.829999998</v>
      </c>
      <c r="E7" s="99">
        <f>D7/$D$8</f>
        <v>0.48185494943539625</v>
      </c>
      <c r="F7" s="98">
        <f>'Informe Trimestral'!J219+'Informe Trimestral'!J251+'Informe Trimestral'!J274+'Informe Trimestral'!J290+'Informe Trimestral'!J294</f>
        <v>10630800.389999999</v>
      </c>
      <c r="G7" s="101">
        <f>F7/$F$8</f>
        <v>0.4908803783698503</v>
      </c>
    </row>
    <row r="8" spans="2:7" ht="15.75" thickBot="1">
      <c r="B8" s="114" t="s">
        <v>479</v>
      </c>
      <c r="C8" s="110">
        <f>SUM(C4:C7)</f>
        <v>176</v>
      </c>
      <c r="D8" s="143">
        <f>SUM(D4:D7)</f>
        <v>25065569.72</v>
      </c>
      <c r="E8" s="112">
        <f>D8/$D$8</f>
        <v>1</v>
      </c>
      <c r="F8" s="111">
        <f>SUM(F4:F7)</f>
        <v>21656600.79</v>
      </c>
      <c r="G8" s="113">
        <f>F8/$F$8</f>
        <v>1</v>
      </c>
    </row>
    <row r="58" ht="15.75" thickBot="1"/>
    <row r="59" spans="2:7" ht="15.75" thickBot="1">
      <c r="B59" s="165" t="s">
        <v>485</v>
      </c>
      <c r="C59" s="166"/>
      <c r="D59" s="166"/>
      <c r="E59" s="166"/>
      <c r="F59" s="167"/>
      <c r="G59" s="123">
        <v>2014</v>
      </c>
    </row>
    <row r="60" ht="15.75" thickBot="1"/>
    <row r="61" spans="2:7" ht="45.75" thickBot="1">
      <c r="B61" s="156" t="s">
        <v>469</v>
      </c>
      <c r="C61" s="157"/>
      <c r="D61" s="139" t="s">
        <v>470</v>
      </c>
      <c r="E61" s="121" t="s">
        <v>481</v>
      </c>
      <c r="F61" s="122" t="s">
        <v>484</v>
      </c>
      <c r="G61" s="162" t="s">
        <v>496</v>
      </c>
    </row>
    <row r="62" spans="2:7" ht="15" customHeight="1">
      <c r="B62" s="158" t="s">
        <v>222</v>
      </c>
      <c r="C62" s="159"/>
      <c r="D62" s="141">
        <f>'Informe Trimestral'!A8</f>
        <v>4</v>
      </c>
      <c r="E62" s="119">
        <f>'Informe Trimestral'!F9</f>
        <v>94867.79</v>
      </c>
      <c r="F62" s="120">
        <f>'Informe Trimestral'!J9</f>
        <v>88866.54000000001</v>
      </c>
      <c r="G62" s="163"/>
    </row>
    <row r="63" spans="2:7" ht="15" customHeight="1">
      <c r="B63" s="151" t="s">
        <v>223</v>
      </c>
      <c r="C63" s="152"/>
      <c r="D63" s="142">
        <f>'Informe Trimestral'!A16</f>
        <v>4</v>
      </c>
      <c r="E63" s="115">
        <f>'Informe Trimestral'!F17</f>
        <v>340213.28</v>
      </c>
      <c r="F63" s="116">
        <f>'Informe Trimestral'!J17</f>
        <v>332686.5</v>
      </c>
      <c r="G63" s="163"/>
    </row>
    <row r="64" spans="2:7" ht="15" customHeight="1">
      <c r="B64" s="151" t="s">
        <v>346</v>
      </c>
      <c r="C64" s="152"/>
      <c r="D64" s="142">
        <f>'Informe Trimestral'!A21</f>
        <v>1</v>
      </c>
      <c r="E64" s="115">
        <f>'Informe Trimestral'!F22</f>
        <v>322479.25</v>
      </c>
      <c r="F64" s="116">
        <f>'Informe Trimestral'!J22</f>
        <v>321609</v>
      </c>
      <c r="G64" s="163"/>
    </row>
    <row r="65" spans="2:7" ht="15" customHeight="1">
      <c r="B65" s="151" t="s">
        <v>382</v>
      </c>
      <c r="C65" s="152"/>
      <c r="D65" s="142">
        <v>0</v>
      </c>
      <c r="E65" s="115">
        <v>0</v>
      </c>
      <c r="F65" s="116">
        <v>0</v>
      </c>
      <c r="G65" s="163"/>
    </row>
    <row r="66" spans="2:7" ht="15" customHeight="1">
      <c r="B66" s="151" t="s">
        <v>396</v>
      </c>
      <c r="C66" s="152"/>
      <c r="D66" s="142">
        <f>'Informe Trimestral'!A30</f>
        <v>1</v>
      </c>
      <c r="E66" s="115">
        <f>'Informe Trimestral'!F31</f>
        <v>1733760</v>
      </c>
      <c r="F66" s="116">
        <f>'Informe Trimestral'!J31</f>
        <v>1733760</v>
      </c>
      <c r="G66" s="163"/>
    </row>
    <row r="67" spans="2:7" ht="15.75" customHeight="1" thickBot="1">
      <c r="B67" s="153" t="s">
        <v>471</v>
      </c>
      <c r="C67" s="154"/>
      <c r="D67" s="144">
        <v>0</v>
      </c>
      <c r="E67" s="117">
        <v>0</v>
      </c>
      <c r="F67" s="118">
        <v>0</v>
      </c>
      <c r="G67" s="163"/>
    </row>
    <row r="68" spans="2:7" s="125" customFormat="1" ht="15.75" thickBot="1">
      <c r="B68" s="160" t="s">
        <v>479</v>
      </c>
      <c r="C68" s="161"/>
      <c r="D68" s="145">
        <f>SUM(D62:D67)</f>
        <v>10</v>
      </c>
      <c r="E68" s="146">
        <f>SUM(E62:E67)</f>
        <v>2491320.3200000003</v>
      </c>
      <c r="F68" s="147">
        <f>SUM(F62:F67)</f>
        <v>2476922.04</v>
      </c>
      <c r="G68" s="164"/>
    </row>
    <row r="70" ht="15.75" thickBot="1"/>
    <row r="71" spans="2:7" ht="15.75" thickBot="1">
      <c r="B71" s="165" t="s">
        <v>486</v>
      </c>
      <c r="C71" s="166"/>
      <c r="D71" s="166"/>
      <c r="E71" s="166"/>
      <c r="F71" s="167"/>
      <c r="G71" s="123">
        <v>2014</v>
      </c>
    </row>
    <row r="72" ht="15.75" thickBot="1"/>
    <row r="73" spans="2:7" ht="45.75" thickBot="1">
      <c r="B73" s="156" t="s">
        <v>469</v>
      </c>
      <c r="C73" s="157"/>
      <c r="D73" s="139" t="s">
        <v>470</v>
      </c>
      <c r="E73" s="121" t="s">
        <v>481</v>
      </c>
      <c r="F73" s="122" t="s">
        <v>484</v>
      </c>
      <c r="G73" s="162" t="s">
        <v>497</v>
      </c>
    </row>
    <row r="74" spans="2:7" ht="15" customHeight="1">
      <c r="B74" s="158" t="s">
        <v>222</v>
      </c>
      <c r="C74" s="159"/>
      <c r="D74" s="141">
        <f>'Informe Trimestral'!A53</f>
        <v>17</v>
      </c>
      <c r="E74" s="119">
        <f>'Informe Trimestral'!F54</f>
        <v>552059.1100000001</v>
      </c>
      <c r="F74" s="120">
        <f>'Informe Trimestral'!J54</f>
        <v>495523</v>
      </c>
      <c r="G74" s="163"/>
    </row>
    <row r="75" spans="2:7" ht="15" customHeight="1">
      <c r="B75" s="151" t="s">
        <v>223</v>
      </c>
      <c r="C75" s="152"/>
      <c r="D75" s="142">
        <f>'Informe Trimestral'!A74</f>
        <v>17</v>
      </c>
      <c r="E75" s="115">
        <f>'Informe Trimestral'!F75</f>
        <v>1284312.4000000001</v>
      </c>
      <c r="F75" s="116">
        <f>'Informe Trimestral'!J75</f>
        <v>1086088</v>
      </c>
      <c r="G75" s="163"/>
    </row>
    <row r="76" spans="2:7" ht="15" customHeight="1">
      <c r="B76" s="151" t="s">
        <v>346</v>
      </c>
      <c r="C76" s="152"/>
      <c r="D76" s="142">
        <f>'Informe Trimestral'!A84</f>
        <v>4</v>
      </c>
      <c r="E76" s="115">
        <f>'Informe Trimestral'!F85</f>
        <v>1231484.98</v>
      </c>
      <c r="F76" s="116">
        <f>'Informe Trimestral'!J85</f>
        <v>1117558.04</v>
      </c>
      <c r="G76" s="163"/>
    </row>
    <row r="77" spans="2:7" ht="15" customHeight="1">
      <c r="B77" s="151" t="s">
        <v>382</v>
      </c>
      <c r="C77" s="152"/>
      <c r="D77" s="142">
        <v>0</v>
      </c>
      <c r="E77" s="115">
        <v>0</v>
      </c>
      <c r="F77" s="116">
        <v>0</v>
      </c>
      <c r="G77" s="163"/>
    </row>
    <row r="78" spans="2:7" ht="15" customHeight="1">
      <c r="B78" s="151" t="s">
        <v>396</v>
      </c>
      <c r="C78" s="152"/>
      <c r="D78" s="142">
        <v>1</v>
      </c>
      <c r="E78" s="115">
        <f>'Informe Trimestral'!F94</f>
        <v>1075200</v>
      </c>
      <c r="F78" s="116">
        <f>'Informe Trimestral'!J94</f>
        <v>0</v>
      </c>
      <c r="G78" s="163"/>
    </row>
    <row r="79" spans="2:7" ht="15.75" customHeight="1" thickBot="1">
      <c r="B79" s="153" t="s">
        <v>471</v>
      </c>
      <c r="C79" s="154"/>
      <c r="D79" s="144">
        <v>0</v>
      </c>
      <c r="E79" s="117">
        <v>0</v>
      </c>
      <c r="F79" s="118">
        <v>0</v>
      </c>
      <c r="G79" s="163"/>
    </row>
    <row r="80" spans="2:7" s="125" customFormat="1" ht="15.75" thickBot="1">
      <c r="B80" s="160" t="s">
        <v>479</v>
      </c>
      <c r="C80" s="161"/>
      <c r="D80" s="145">
        <f>SUM(D74:D79)</f>
        <v>39</v>
      </c>
      <c r="E80" s="146">
        <f>SUM(E74:E79)</f>
        <v>4143056.49</v>
      </c>
      <c r="F80" s="147">
        <f>SUM(F74:F79)</f>
        <v>2699169.04</v>
      </c>
      <c r="G80" s="164"/>
    </row>
    <row r="82" ht="15.75" thickBot="1"/>
    <row r="83" spans="2:7" ht="15.75" thickBot="1">
      <c r="B83" s="165" t="s">
        <v>487</v>
      </c>
      <c r="C83" s="166"/>
      <c r="D83" s="166"/>
      <c r="E83" s="166"/>
      <c r="F83" s="167"/>
      <c r="G83" s="123">
        <v>2014</v>
      </c>
    </row>
    <row r="84" ht="15.75" thickBot="1"/>
    <row r="85" spans="2:7" ht="45.75" thickBot="1">
      <c r="B85" s="156" t="s">
        <v>469</v>
      </c>
      <c r="C85" s="157"/>
      <c r="D85" s="139" t="s">
        <v>470</v>
      </c>
      <c r="E85" s="121" t="s">
        <v>481</v>
      </c>
      <c r="F85" s="122" t="s">
        <v>484</v>
      </c>
      <c r="G85" s="162" t="s">
        <v>498</v>
      </c>
    </row>
    <row r="86" spans="2:7" ht="15" customHeight="1">
      <c r="B86" s="158" t="s">
        <v>222</v>
      </c>
      <c r="C86" s="159"/>
      <c r="D86" s="141">
        <f>'Informe Trimestral'!A124</f>
        <v>25</v>
      </c>
      <c r="E86" s="119">
        <f>'Informe Trimestral'!F125</f>
        <v>1730704.2399999998</v>
      </c>
      <c r="F86" s="120">
        <f>'Informe Trimestral'!J125</f>
        <v>1683278.69</v>
      </c>
      <c r="G86" s="163"/>
    </row>
    <row r="87" spans="2:7" ht="15" customHeight="1">
      <c r="B87" s="151" t="s">
        <v>223</v>
      </c>
      <c r="C87" s="152"/>
      <c r="D87" s="142">
        <v>19</v>
      </c>
      <c r="E87" s="115">
        <f>'Informe Trimestral'!F153</f>
        <v>1973949.83</v>
      </c>
      <c r="F87" s="116">
        <f>'Informe Trimestral'!J153</f>
        <v>1771826.04</v>
      </c>
      <c r="G87" s="163"/>
    </row>
    <row r="88" spans="2:7" ht="15" customHeight="1">
      <c r="B88" s="151" t="s">
        <v>346</v>
      </c>
      <c r="C88" s="152"/>
      <c r="D88" s="142">
        <f>'Informe Trimestral'!A159</f>
        <v>3</v>
      </c>
      <c r="E88" s="115">
        <f>'Informe Trimestral'!F160</f>
        <v>1746074.7600000002</v>
      </c>
      <c r="F88" s="116">
        <f>'Informe Trimestral'!J160</f>
        <v>1575919.59</v>
      </c>
      <c r="G88" s="163"/>
    </row>
    <row r="89" spans="2:7" ht="15" customHeight="1">
      <c r="B89" s="151" t="s">
        <v>382</v>
      </c>
      <c r="C89" s="152"/>
      <c r="D89" s="142">
        <f>'Informe Trimestral'!A168</f>
        <v>2</v>
      </c>
      <c r="E89" s="115">
        <f>'Informe Trimestral'!F169</f>
        <v>902495.25</v>
      </c>
      <c r="F89" s="116">
        <f>'Informe Trimestral'!J169</f>
        <v>818685</v>
      </c>
      <c r="G89" s="163"/>
    </row>
    <row r="90" spans="2:7" ht="15" customHeight="1">
      <c r="B90" s="151" t="s">
        <v>396</v>
      </c>
      <c r="C90" s="152"/>
      <c r="D90" s="142">
        <v>0</v>
      </c>
      <c r="E90" s="115">
        <v>0</v>
      </c>
      <c r="F90" s="116">
        <v>0</v>
      </c>
      <c r="G90" s="163"/>
    </row>
    <row r="91" spans="2:7" ht="15.75" customHeight="1" thickBot="1">
      <c r="B91" s="153" t="s">
        <v>471</v>
      </c>
      <c r="C91" s="154"/>
      <c r="D91" s="144">
        <v>0</v>
      </c>
      <c r="E91" s="117">
        <v>0</v>
      </c>
      <c r="F91" s="118">
        <v>0</v>
      </c>
      <c r="G91" s="163"/>
    </row>
    <row r="92" spans="2:7" s="125" customFormat="1" ht="15.75" thickBot="1">
      <c r="B92" s="160" t="s">
        <v>479</v>
      </c>
      <c r="C92" s="161"/>
      <c r="D92" s="145">
        <f>SUM(D86:D91)</f>
        <v>49</v>
      </c>
      <c r="E92" s="146">
        <f>SUM(E86:E91)</f>
        <v>6353224.08</v>
      </c>
      <c r="F92" s="147">
        <f>SUM(F86:F91)</f>
        <v>5849709.32</v>
      </c>
      <c r="G92" s="164"/>
    </row>
    <row r="94" ht="15.75" thickBot="1"/>
    <row r="95" spans="2:7" ht="15.75" thickBot="1">
      <c r="B95" s="165" t="s">
        <v>488</v>
      </c>
      <c r="C95" s="166"/>
      <c r="D95" s="166"/>
      <c r="E95" s="166"/>
      <c r="F95" s="167"/>
      <c r="G95" s="123">
        <v>2014</v>
      </c>
    </row>
    <row r="96" ht="15.75" thickBot="1"/>
    <row r="97" spans="2:7" ht="45.75" thickBot="1">
      <c r="B97" s="168" t="s">
        <v>469</v>
      </c>
      <c r="C97" s="169"/>
      <c r="D97" s="139" t="s">
        <v>470</v>
      </c>
      <c r="E97" s="121" t="s">
        <v>481</v>
      </c>
      <c r="F97" s="122" t="s">
        <v>484</v>
      </c>
      <c r="G97" s="162" t="s">
        <v>499</v>
      </c>
    </row>
    <row r="98" spans="2:7" ht="15" customHeight="1">
      <c r="B98" s="170" t="s">
        <v>222</v>
      </c>
      <c r="C98" s="171"/>
      <c r="D98" s="141">
        <f>'Informe Trimestral'!A218</f>
        <v>36</v>
      </c>
      <c r="E98" s="119">
        <f>'Informe Trimestral'!F219</f>
        <v>2086072.1500000001</v>
      </c>
      <c r="F98" s="120">
        <f>'Informe Trimestral'!J219</f>
        <v>1977815.5899999999</v>
      </c>
      <c r="G98" s="163"/>
    </row>
    <row r="99" spans="2:7" ht="15" customHeight="1">
      <c r="B99" s="151" t="s">
        <v>223</v>
      </c>
      <c r="C99" s="152"/>
      <c r="D99" s="142">
        <f>'Informe Trimestral'!A250</f>
        <v>27</v>
      </c>
      <c r="E99" s="115">
        <f>'Informe Trimestral'!F251</f>
        <v>2905150.0799999996</v>
      </c>
      <c r="F99" s="116">
        <f>'Informe Trimestral'!J251</f>
        <v>2489097.27</v>
      </c>
      <c r="G99" s="163"/>
    </row>
    <row r="100" spans="2:7" ht="15" customHeight="1">
      <c r="B100" s="151" t="s">
        <v>346</v>
      </c>
      <c r="C100" s="152"/>
      <c r="D100" s="142">
        <f>'Informe Trimestral'!A273</f>
        <v>10</v>
      </c>
      <c r="E100" s="115">
        <f>'Informe Trimestral'!F274</f>
        <v>2712726.65</v>
      </c>
      <c r="F100" s="116">
        <f>'Informe Trimestral'!J274</f>
        <v>2409627.52</v>
      </c>
      <c r="G100" s="163"/>
    </row>
    <row r="101" spans="2:7" ht="15" customHeight="1">
      <c r="B101" s="151" t="s">
        <v>382</v>
      </c>
      <c r="C101" s="152"/>
      <c r="D101" s="142">
        <f>'Informe Trimestral'!A289</f>
        <v>5</v>
      </c>
      <c r="E101" s="115">
        <f>'Informe Trimestral'!F290</f>
        <v>4374019.95</v>
      </c>
      <c r="F101" s="116">
        <f>'Informe Trimestral'!J290</f>
        <v>3754260.01</v>
      </c>
      <c r="G101" s="163"/>
    </row>
    <row r="102" spans="2:7" ht="15" customHeight="1">
      <c r="B102" s="151" t="s">
        <v>396</v>
      </c>
      <c r="C102" s="152"/>
      <c r="D102" s="142">
        <v>0</v>
      </c>
      <c r="E102" s="115">
        <v>0</v>
      </c>
      <c r="F102" s="116">
        <v>0</v>
      </c>
      <c r="G102" s="163"/>
    </row>
    <row r="103" spans="2:7" ht="15.75" customHeight="1" thickBot="1">
      <c r="B103" s="153" t="s">
        <v>471</v>
      </c>
      <c r="C103" s="154"/>
      <c r="D103" s="144">
        <v>0</v>
      </c>
      <c r="E103" s="117">
        <v>0</v>
      </c>
      <c r="F103" s="118">
        <v>0</v>
      </c>
      <c r="G103" s="163"/>
    </row>
    <row r="104" spans="2:7" ht="15.75" thickBot="1">
      <c r="B104" s="160" t="s">
        <v>479</v>
      </c>
      <c r="C104" s="161"/>
      <c r="D104" s="145">
        <f>SUM(D98:D103)</f>
        <v>78</v>
      </c>
      <c r="E104" s="146">
        <f>SUM(E98:E103)</f>
        <v>12077968.829999998</v>
      </c>
      <c r="F104" s="147">
        <f>SUM(F98:F103)</f>
        <v>10630800.389999999</v>
      </c>
      <c r="G104" s="164"/>
    </row>
  </sheetData>
  <sheetProtection/>
  <mergeCells count="41">
    <mergeCell ref="B104:C104"/>
    <mergeCell ref="B92:C92"/>
    <mergeCell ref="G85:G92"/>
    <mergeCell ref="G97:G104"/>
    <mergeCell ref="B97:C97"/>
    <mergeCell ref="B98:C98"/>
    <mergeCell ref="B85:C85"/>
    <mergeCell ref="B86:C86"/>
    <mergeCell ref="B87:C87"/>
    <mergeCell ref="B95:F95"/>
    <mergeCell ref="B1:G1"/>
    <mergeCell ref="B73:C73"/>
    <mergeCell ref="B74:C74"/>
    <mergeCell ref="B75:C75"/>
    <mergeCell ref="B76:C76"/>
    <mergeCell ref="B61:C61"/>
    <mergeCell ref="B62:C62"/>
    <mergeCell ref="B63:C63"/>
    <mergeCell ref="B64:C64"/>
    <mergeCell ref="B65:C65"/>
    <mergeCell ref="B66:C66"/>
    <mergeCell ref="B68:C68"/>
    <mergeCell ref="G61:G68"/>
    <mergeCell ref="B59:F59"/>
    <mergeCell ref="B71:F71"/>
    <mergeCell ref="G73:G80"/>
    <mergeCell ref="B88:C88"/>
    <mergeCell ref="B89:C89"/>
    <mergeCell ref="B90:C90"/>
    <mergeCell ref="B91:C91"/>
    <mergeCell ref="B67:C67"/>
    <mergeCell ref="B77:C77"/>
    <mergeCell ref="B78:C78"/>
    <mergeCell ref="B79:C79"/>
    <mergeCell ref="B80:C80"/>
    <mergeCell ref="B83:F83"/>
    <mergeCell ref="B99:C99"/>
    <mergeCell ref="B100:C100"/>
    <mergeCell ref="B101:C101"/>
    <mergeCell ref="B102:C102"/>
    <mergeCell ref="B103:C10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8"/>
  <sheetViews>
    <sheetView zoomScale="70" zoomScaleNormal="70" zoomScalePageLayoutView="0" workbookViewId="0" topLeftCell="A7">
      <selection activeCell="J248" sqref="A1:J248"/>
    </sheetView>
  </sheetViews>
  <sheetFormatPr defaultColWidth="11.421875" defaultRowHeight="15"/>
  <cols>
    <col min="1" max="1" width="4.7109375" style="0" customWidth="1"/>
    <col min="2" max="2" width="21.00390625" style="0" customWidth="1"/>
    <col min="3" max="3" width="12.140625" style="0" customWidth="1"/>
    <col min="4" max="4" width="12.421875" style="0" customWidth="1"/>
    <col min="5" max="5" width="15.140625" style="0" customWidth="1"/>
    <col min="6" max="6" width="20.7109375" style="0" customWidth="1"/>
    <col min="7" max="8" width="13.7109375" style="0" customWidth="1"/>
    <col min="9" max="9" width="18.28125" style="0" customWidth="1"/>
    <col min="10" max="10" width="20.7109375" style="0" customWidth="1"/>
    <col min="11" max="11" width="12.28125" style="0" customWidth="1"/>
    <col min="13" max="13" width="15.140625" style="0" bestFit="1" customWidth="1"/>
  </cols>
  <sheetData>
    <row r="1" spans="1:10" ht="36" customHeight="1" thickBot="1">
      <c r="A1" s="175" t="s">
        <v>168</v>
      </c>
      <c r="B1" s="176"/>
      <c r="C1" s="176"/>
      <c r="D1" s="176"/>
      <c r="E1" s="176"/>
      <c r="F1" s="176"/>
      <c r="G1" s="176"/>
      <c r="H1" s="176"/>
      <c r="I1" s="176"/>
      <c r="J1" s="177"/>
    </row>
    <row r="3" ht="15.75" thickBot="1"/>
    <row r="4" spans="1:11" s="128" customFormat="1" ht="30" customHeight="1" thickBot="1">
      <c r="A4" s="181" t="s">
        <v>222</v>
      </c>
      <c r="B4" s="182"/>
      <c r="C4" s="182"/>
      <c r="D4" s="182"/>
      <c r="E4" s="182"/>
      <c r="F4" s="182"/>
      <c r="G4" s="182"/>
      <c r="H4" s="182"/>
      <c r="I4" s="182"/>
      <c r="J4" s="183"/>
      <c r="K4" s="127"/>
    </row>
    <row r="5" spans="1:11" ht="54">
      <c r="A5" s="28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30" t="s">
        <v>5</v>
      </c>
      <c r="G5" s="29" t="s">
        <v>400</v>
      </c>
      <c r="H5" s="29" t="s">
        <v>6</v>
      </c>
      <c r="I5" s="30" t="s">
        <v>7</v>
      </c>
      <c r="J5" s="31" t="s">
        <v>8</v>
      </c>
      <c r="K5" s="24"/>
    </row>
    <row r="6" spans="1:11" ht="38.25">
      <c r="A6" s="32">
        <v>1</v>
      </c>
      <c r="B6" s="2" t="s">
        <v>11</v>
      </c>
      <c r="C6" s="2" t="s">
        <v>9</v>
      </c>
      <c r="D6" s="4">
        <v>41694.342361111114</v>
      </c>
      <c r="E6" s="2" t="s">
        <v>86</v>
      </c>
      <c r="F6" s="5">
        <v>23062.19</v>
      </c>
      <c r="G6" s="4">
        <v>41703</v>
      </c>
      <c r="H6" s="1"/>
      <c r="I6" s="2" t="s">
        <v>169</v>
      </c>
      <c r="J6" s="33">
        <v>21771</v>
      </c>
      <c r="K6" s="25">
        <f>IF(I6="DESIERTO",1,0)</f>
        <v>0</v>
      </c>
    </row>
    <row r="7" spans="1:11" ht="38.25">
      <c r="A7" s="32">
        <v>2</v>
      </c>
      <c r="B7" s="2" t="s">
        <v>10</v>
      </c>
      <c r="C7" s="2" t="s">
        <v>9</v>
      </c>
      <c r="D7" s="4">
        <v>41702.34097222222</v>
      </c>
      <c r="E7" s="2" t="s">
        <v>87</v>
      </c>
      <c r="F7" s="5">
        <v>17930</v>
      </c>
      <c r="G7" s="4">
        <v>41716</v>
      </c>
      <c r="H7" s="1"/>
      <c r="I7" s="2" t="s">
        <v>170</v>
      </c>
      <c r="J7" s="33">
        <v>17115</v>
      </c>
      <c r="K7" s="25">
        <f aca="true" t="shared" si="0" ref="K7:K70">IF(I7="DESIERTO",1,0)</f>
        <v>0</v>
      </c>
    </row>
    <row r="8" spans="1:11" ht="38.25">
      <c r="A8" s="32">
        <v>3</v>
      </c>
      <c r="B8" s="2" t="s">
        <v>22</v>
      </c>
      <c r="C8" s="2" t="s">
        <v>9</v>
      </c>
      <c r="D8" s="4">
        <v>41719.33541666667</v>
      </c>
      <c r="E8" s="2" t="s">
        <v>88</v>
      </c>
      <c r="F8" s="5">
        <v>37984.2</v>
      </c>
      <c r="G8" s="4">
        <v>41737</v>
      </c>
      <c r="H8" s="1"/>
      <c r="I8" s="2" t="s">
        <v>171</v>
      </c>
      <c r="J8" s="33">
        <v>34990.54</v>
      </c>
      <c r="K8" s="25">
        <f t="shared" si="0"/>
        <v>0</v>
      </c>
    </row>
    <row r="9" spans="1:11" s="16" customFormat="1" ht="38.25">
      <c r="A9" s="47">
        <v>4</v>
      </c>
      <c r="B9" s="13" t="s">
        <v>21</v>
      </c>
      <c r="C9" s="13" t="s">
        <v>9</v>
      </c>
      <c r="D9" s="14">
        <v>41719.33611111111</v>
      </c>
      <c r="E9" s="13" t="s">
        <v>89</v>
      </c>
      <c r="F9" s="15">
        <v>15891.4</v>
      </c>
      <c r="G9" s="14">
        <v>41737</v>
      </c>
      <c r="H9" s="12"/>
      <c r="I9" s="13" t="s">
        <v>172</v>
      </c>
      <c r="J9" s="48">
        <v>14990</v>
      </c>
      <c r="K9" s="26">
        <f t="shared" si="0"/>
        <v>0</v>
      </c>
    </row>
    <row r="10" spans="1:11" ht="89.25">
      <c r="A10" s="32">
        <v>5</v>
      </c>
      <c r="B10" s="2" t="s">
        <v>20</v>
      </c>
      <c r="C10" s="2" t="s">
        <v>16</v>
      </c>
      <c r="D10" s="4">
        <v>41733.350694444445</v>
      </c>
      <c r="E10" s="2" t="s">
        <v>90</v>
      </c>
      <c r="F10" s="5">
        <v>37941.48</v>
      </c>
      <c r="G10" s="4">
        <v>41743</v>
      </c>
      <c r="H10" s="1"/>
      <c r="I10" s="2" t="s">
        <v>173</v>
      </c>
      <c r="J10" s="33">
        <v>37941.09</v>
      </c>
      <c r="K10" s="25">
        <f t="shared" si="0"/>
        <v>0</v>
      </c>
    </row>
    <row r="11" spans="1:11" ht="38.25">
      <c r="A11" s="32">
        <v>6</v>
      </c>
      <c r="B11" s="2" t="s">
        <v>19</v>
      </c>
      <c r="C11" s="2" t="s">
        <v>9</v>
      </c>
      <c r="D11" s="4">
        <v>41733.361805555556</v>
      </c>
      <c r="E11" s="2" t="s">
        <v>91</v>
      </c>
      <c r="F11" s="5">
        <v>122550</v>
      </c>
      <c r="G11" s="4"/>
      <c r="H11" s="6">
        <v>41745</v>
      </c>
      <c r="I11" s="2" t="s">
        <v>174</v>
      </c>
      <c r="J11" s="33">
        <v>0</v>
      </c>
      <c r="K11" s="25">
        <f t="shared" si="0"/>
        <v>1</v>
      </c>
    </row>
    <row r="12" spans="1:11" ht="127.5">
      <c r="A12" s="32">
        <v>7</v>
      </c>
      <c r="B12" s="2" t="s">
        <v>18</v>
      </c>
      <c r="C12" s="2" t="s">
        <v>16</v>
      </c>
      <c r="D12" s="4">
        <v>41733.475694444445</v>
      </c>
      <c r="E12" s="2" t="s">
        <v>92</v>
      </c>
      <c r="F12" s="5">
        <v>37200</v>
      </c>
      <c r="G12" s="4">
        <v>41745</v>
      </c>
      <c r="H12" s="1"/>
      <c r="I12" s="2" t="s">
        <v>175</v>
      </c>
      <c r="J12" s="33">
        <v>37200</v>
      </c>
      <c r="K12" s="25">
        <f t="shared" si="0"/>
        <v>0</v>
      </c>
    </row>
    <row r="13" spans="1:11" ht="127.5">
      <c r="A13" s="32">
        <v>8</v>
      </c>
      <c r="B13" s="2" t="s">
        <v>17</v>
      </c>
      <c r="C13" s="2" t="s">
        <v>16</v>
      </c>
      <c r="D13" s="4">
        <v>41733.475694444445</v>
      </c>
      <c r="E13" s="2" t="s">
        <v>93</v>
      </c>
      <c r="F13" s="5">
        <v>37200</v>
      </c>
      <c r="G13" s="4"/>
      <c r="H13" s="6">
        <v>41740</v>
      </c>
      <c r="I13" s="2" t="s">
        <v>174</v>
      </c>
      <c r="J13" s="33">
        <v>0</v>
      </c>
      <c r="K13" s="25">
        <f t="shared" si="0"/>
        <v>1</v>
      </c>
    </row>
    <row r="14" spans="1:11" ht="50.25" customHeight="1">
      <c r="A14" s="32">
        <v>9</v>
      </c>
      <c r="B14" s="2" t="s">
        <v>15</v>
      </c>
      <c r="C14" s="2" t="s">
        <v>9</v>
      </c>
      <c r="D14" s="4">
        <v>41743.39375</v>
      </c>
      <c r="E14" s="2" t="s">
        <v>94</v>
      </c>
      <c r="F14" s="5">
        <v>24756.31</v>
      </c>
      <c r="G14" s="4">
        <v>41757</v>
      </c>
      <c r="H14" s="1"/>
      <c r="I14" s="2" t="s">
        <v>176</v>
      </c>
      <c r="J14" s="33">
        <v>24706</v>
      </c>
      <c r="K14" s="25">
        <f t="shared" si="0"/>
        <v>0</v>
      </c>
    </row>
    <row r="15" spans="1:11" ht="38.25">
      <c r="A15" s="32">
        <v>10</v>
      </c>
      <c r="B15" s="2" t="s">
        <v>14</v>
      </c>
      <c r="C15" s="2" t="s">
        <v>9</v>
      </c>
      <c r="D15" s="4">
        <v>41745.34305555555</v>
      </c>
      <c r="E15" s="2" t="s">
        <v>95</v>
      </c>
      <c r="F15" s="5">
        <v>34890.77</v>
      </c>
      <c r="G15" s="4">
        <v>41764</v>
      </c>
      <c r="H15" s="1"/>
      <c r="I15" s="2" t="s">
        <v>177</v>
      </c>
      <c r="J15" s="33">
        <v>34232.79</v>
      </c>
      <c r="K15" s="25">
        <f t="shared" si="0"/>
        <v>0</v>
      </c>
    </row>
    <row r="16" spans="1:11" ht="38.25">
      <c r="A16" s="32">
        <v>11</v>
      </c>
      <c r="B16" s="2" t="s">
        <v>13</v>
      </c>
      <c r="C16" s="2" t="s">
        <v>9</v>
      </c>
      <c r="D16" s="4">
        <v>41752.586805555555</v>
      </c>
      <c r="E16" s="2" t="s">
        <v>96</v>
      </c>
      <c r="F16" s="5">
        <v>39979.9</v>
      </c>
      <c r="G16" s="4">
        <v>41773</v>
      </c>
      <c r="H16" s="1"/>
      <c r="I16" s="2" t="s">
        <v>178</v>
      </c>
      <c r="J16" s="33">
        <v>29412.2</v>
      </c>
      <c r="K16" s="25">
        <f t="shared" si="0"/>
        <v>0</v>
      </c>
    </row>
    <row r="17" spans="1:11" ht="51">
      <c r="A17" s="32">
        <v>12</v>
      </c>
      <c r="B17" s="2" t="s">
        <v>12</v>
      </c>
      <c r="C17" s="2" t="s">
        <v>9</v>
      </c>
      <c r="D17" s="4">
        <v>41754.51736111111</v>
      </c>
      <c r="E17" s="2" t="s">
        <v>97</v>
      </c>
      <c r="F17" s="5">
        <v>39885.05</v>
      </c>
      <c r="G17" s="4">
        <v>41788</v>
      </c>
      <c r="H17" s="1"/>
      <c r="I17" s="2" t="s">
        <v>179</v>
      </c>
      <c r="J17" s="33">
        <v>25990</v>
      </c>
      <c r="K17" s="25">
        <f t="shared" si="0"/>
        <v>0</v>
      </c>
    </row>
    <row r="18" spans="1:11" ht="127.5">
      <c r="A18" s="32">
        <v>13</v>
      </c>
      <c r="B18" s="2" t="s">
        <v>17</v>
      </c>
      <c r="C18" s="2" t="s">
        <v>16</v>
      </c>
      <c r="D18" s="4">
        <v>41757.722916666666</v>
      </c>
      <c r="E18" s="2" t="s">
        <v>98</v>
      </c>
      <c r="F18" s="5">
        <v>37200</v>
      </c>
      <c r="G18" s="4">
        <v>41766</v>
      </c>
      <c r="H18" s="1"/>
      <c r="I18" s="2" t="s">
        <v>180</v>
      </c>
      <c r="J18" s="33">
        <v>37200</v>
      </c>
      <c r="K18" s="25">
        <f t="shared" si="0"/>
        <v>0</v>
      </c>
    </row>
    <row r="19" spans="1:11" ht="38.25">
      <c r="A19" s="32">
        <v>14</v>
      </c>
      <c r="B19" s="2" t="s">
        <v>19</v>
      </c>
      <c r="C19" s="2" t="s">
        <v>9</v>
      </c>
      <c r="D19" s="4">
        <v>41759.57708333333</v>
      </c>
      <c r="E19" s="2" t="s">
        <v>99</v>
      </c>
      <c r="F19" s="5">
        <v>122550</v>
      </c>
      <c r="G19" s="4">
        <v>41779</v>
      </c>
      <c r="H19" s="1"/>
      <c r="I19" s="2" t="s">
        <v>181</v>
      </c>
      <c r="J19" s="33">
        <v>103845</v>
      </c>
      <c r="K19" s="25">
        <f t="shared" si="0"/>
        <v>0</v>
      </c>
    </row>
    <row r="20" spans="1:11" ht="38.25">
      <c r="A20" s="32">
        <v>15</v>
      </c>
      <c r="B20" s="2" t="s">
        <v>29</v>
      </c>
      <c r="C20" s="2" t="s">
        <v>9</v>
      </c>
      <c r="D20" s="4">
        <v>41761.34097222222</v>
      </c>
      <c r="E20" s="2" t="s">
        <v>100</v>
      </c>
      <c r="F20" s="5">
        <v>37980</v>
      </c>
      <c r="G20" s="4">
        <v>41773</v>
      </c>
      <c r="H20" s="1"/>
      <c r="I20" s="2" t="s">
        <v>182</v>
      </c>
      <c r="J20" s="33">
        <v>37788</v>
      </c>
      <c r="K20" s="25">
        <f t="shared" si="0"/>
        <v>0</v>
      </c>
    </row>
    <row r="21" spans="1:11" ht="51">
      <c r="A21" s="32">
        <v>16</v>
      </c>
      <c r="B21" s="2" t="s">
        <v>23</v>
      </c>
      <c r="C21" s="2" t="s">
        <v>16</v>
      </c>
      <c r="D21" s="4">
        <v>41795.33819444444</v>
      </c>
      <c r="E21" s="2" t="s">
        <v>101</v>
      </c>
      <c r="F21" s="5">
        <v>39238.3</v>
      </c>
      <c r="G21" s="4"/>
      <c r="H21" s="4">
        <v>41807</v>
      </c>
      <c r="I21" s="2" t="s">
        <v>174</v>
      </c>
      <c r="J21" s="33">
        <v>0</v>
      </c>
      <c r="K21" s="25">
        <f t="shared" si="0"/>
        <v>1</v>
      </c>
    </row>
    <row r="22" spans="1:11" ht="89.25">
      <c r="A22" s="32">
        <v>17</v>
      </c>
      <c r="B22" s="2" t="s">
        <v>28</v>
      </c>
      <c r="C22" s="2" t="s">
        <v>16</v>
      </c>
      <c r="D22" s="4">
        <v>41796.33472222222</v>
      </c>
      <c r="E22" s="2" t="s">
        <v>102</v>
      </c>
      <c r="F22" s="5">
        <v>39997.95</v>
      </c>
      <c r="G22" s="4">
        <v>41807</v>
      </c>
      <c r="H22" s="1"/>
      <c r="I22" s="2" t="s">
        <v>183</v>
      </c>
      <c r="J22" s="33">
        <v>37740</v>
      </c>
      <c r="K22" s="25">
        <f t="shared" si="0"/>
        <v>0</v>
      </c>
    </row>
    <row r="23" spans="1:11" ht="38.25">
      <c r="A23" s="32">
        <v>18</v>
      </c>
      <c r="B23" s="2" t="s">
        <v>27</v>
      </c>
      <c r="C23" s="2" t="s">
        <v>9</v>
      </c>
      <c r="D23" s="4">
        <v>41800.48819444444</v>
      </c>
      <c r="E23" s="2" t="s">
        <v>103</v>
      </c>
      <c r="F23" s="5">
        <v>15796.53</v>
      </c>
      <c r="G23" s="4">
        <v>41814</v>
      </c>
      <c r="H23" s="1"/>
      <c r="I23" s="2" t="s">
        <v>184</v>
      </c>
      <c r="J23" s="33">
        <v>14690</v>
      </c>
      <c r="K23" s="25">
        <f t="shared" si="0"/>
        <v>0</v>
      </c>
    </row>
    <row r="24" spans="1:11" ht="89.25">
      <c r="A24" s="32">
        <v>19</v>
      </c>
      <c r="B24" s="2" t="s">
        <v>26</v>
      </c>
      <c r="C24" s="2" t="s">
        <v>16</v>
      </c>
      <c r="D24" s="4">
        <v>41813.34861111111</v>
      </c>
      <c r="E24" s="2" t="s">
        <v>104</v>
      </c>
      <c r="F24" s="5">
        <v>33690.8</v>
      </c>
      <c r="G24" s="4">
        <v>41828</v>
      </c>
      <c r="H24" s="1"/>
      <c r="I24" s="2" t="s">
        <v>185</v>
      </c>
      <c r="J24" s="33">
        <v>29800</v>
      </c>
      <c r="K24" s="25">
        <f t="shared" si="0"/>
        <v>0</v>
      </c>
    </row>
    <row r="25" spans="1:11" ht="38.25">
      <c r="A25" s="32">
        <v>20</v>
      </c>
      <c r="B25" s="2" t="s">
        <v>25</v>
      </c>
      <c r="C25" s="2" t="s">
        <v>9</v>
      </c>
      <c r="D25" s="4">
        <v>41820.34166666667</v>
      </c>
      <c r="E25" s="2" t="s">
        <v>105</v>
      </c>
      <c r="F25" s="5">
        <v>22707.92</v>
      </c>
      <c r="G25" s="4">
        <v>41829</v>
      </c>
      <c r="H25" s="1"/>
      <c r="I25" s="2" t="s">
        <v>177</v>
      </c>
      <c r="J25" s="33">
        <v>22697.92</v>
      </c>
      <c r="K25" s="25">
        <f t="shared" si="0"/>
        <v>0</v>
      </c>
    </row>
    <row r="26" spans="1:11" s="16" customFormat="1" ht="38.25">
      <c r="A26" s="47">
        <v>21</v>
      </c>
      <c r="B26" s="13" t="s">
        <v>24</v>
      </c>
      <c r="C26" s="13" t="s">
        <v>9</v>
      </c>
      <c r="D26" s="14">
        <v>41820.34166666667</v>
      </c>
      <c r="E26" s="13" t="s">
        <v>106</v>
      </c>
      <c r="F26" s="15">
        <v>27482.4</v>
      </c>
      <c r="G26" s="14">
        <v>41836</v>
      </c>
      <c r="H26" s="12"/>
      <c r="I26" s="13" t="s">
        <v>186</v>
      </c>
      <c r="J26" s="48">
        <v>22280</v>
      </c>
      <c r="K26" s="26">
        <f t="shared" si="0"/>
        <v>0</v>
      </c>
    </row>
    <row r="27" spans="1:11" ht="51">
      <c r="A27" s="32">
        <v>22</v>
      </c>
      <c r="B27" s="2" t="s">
        <v>23</v>
      </c>
      <c r="C27" s="2" t="s">
        <v>16</v>
      </c>
      <c r="D27" s="4">
        <v>41822.37569444445</v>
      </c>
      <c r="E27" s="2" t="s">
        <v>107</v>
      </c>
      <c r="F27" s="5">
        <v>39238.3</v>
      </c>
      <c r="G27" s="4"/>
      <c r="H27" s="4">
        <v>41830</v>
      </c>
      <c r="I27" s="2" t="s">
        <v>174</v>
      </c>
      <c r="J27" s="33">
        <v>0</v>
      </c>
      <c r="K27" s="25">
        <f t="shared" si="0"/>
        <v>1</v>
      </c>
    </row>
    <row r="28" spans="1:11" ht="38.25">
      <c r="A28" s="32">
        <v>23</v>
      </c>
      <c r="B28" s="2" t="s">
        <v>38</v>
      </c>
      <c r="C28" s="2" t="s">
        <v>16</v>
      </c>
      <c r="D28" s="4">
        <v>41824.61666666667</v>
      </c>
      <c r="E28" s="2" t="s">
        <v>108</v>
      </c>
      <c r="F28" s="5">
        <v>32760</v>
      </c>
      <c r="G28" s="4">
        <v>41835</v>
      </c>
      <c r="H28" s="1"/>
      <c r="I28" s="2" t="s">
        <v>187</v>
      </c>
      <c r="J28" s="33">
        <v>32760</v>
      </c>
      <c r="K28" s="25">
        <f t="shared" si="0"/>
        <v>0</v>
      </c>
    </row>
    <row r="29" spans="1:11" ht="38.25">
      <c r="A29" s="32">
        <v>24</v>
      </c>
      <c r="B29" s="2" t="s">
        <v>37</v>
      </c>
      <c r="C29" s="2" t="s">
        <v>9</v>
      </c>
      <c r="D29" s="4">
        <v>41827.65555555555</v>
      </c>
      <c r="E29" s="2" t="s">
        <v>109</v>
      </c>
      <c r="F29" s="5">
        <v>15930</v>
      </c>
      <c r="G29" s="4"/>
      <c r="H29" s="4">
        <v>41835</v>
      </c>
      <c r="I29" s="2" t="s">
        <v>174</v>
      </c>
      <c r="J29" s="33">
        <v>0</v>
      </c>
      <c r="K29" s="25">
        <f t="shared" si="0"/>
        <v>1</v>
      </c>
    </row>
    <row r="30" spans="1:11" ht="51">
      <c r="A30" s="32">
        <v>25</v>
      </c>
      <c r="B30" s="2" t="s">
        <v>36</v>
      </c>
      <c r="C30" s="2" t="s">
        <v>16</v>
      </c>
      <c r="D30" s="4">
        <v>41829.48402777778</v>
      </c>
      <c r="E30" s="2" t="s">
        <v>110</v>
      </c>
      <c r="F30" s="5">
        <v>37880.44</v>
      </c>
      <c r="G30" s="4">
        <v>41841</v>
      </c>
      <c r="H30" s="1"/>
      <c r="I30" s="2" t="s">
        <v>188</v>
      </c>
      <c r="J30" s="33">
        <v>37880.44</v>
      </c>
      <c r="K30" s="25">
        <f t="shared" si="0"/>
        <v>0</v>
      </c>
    </row>
    <row r="31" spans="1:11" ht="51">
      <c r="A31" s="32">
        <v>26</v>
      </c>
      <c r="B31" s="2" t="s">
        <v>35</v>
      </c>
      <c r="C31" s="2" t="s">
        <v>9</v>
      </c>
      <c r="D31" s="4">
        <v>41831.33541666667</v>
      </c>
      <c r="E31" s="2" t="s">
        <v>111</v>
      </c>
      <c r="F31" s="5">
        <v>27140</v>
      </c>
      <c r="G31" s="4">
        <v>41852</v>
      </c>
      <c r="H31" s="1"/>
      <c r="I31" s="2" t="s">
        <v>189</v>
      </c>
      <c r="J31" s="33">
        <v>25000</v>
      </c>
      <c r="K31" s="25">
        <f t="shared" si="0"/>
        <v>0</v>
      </c>
    </row>
    <row r="32" spans="1:11" ht="38.25">
      <c r="A32" s="32">
        <v>27</v>
      </c>
      <c r="B32" s="2" t="s">
        <v>34</v>
      </c>
      <c r="C32" s="2" t="s">
        <v>9</v>
      </c>
      <c r="D32" s="4">
        <v>41845.81458333333</v>
      </c>
      <c r="E32" s="2" t="s">
        <v>112</v>
      </c>
      <c r="F32" s="5">
        <v>32300</v>
      </c>
      <c r="G32" s="4">
        <v>41872</v>
      </c>
      <c r="H32" s="1"/>
      <c r="I32" s="2" t="s">
        <v>190</v>
      </c>
      <c r="J32" s="33">
        <v>24605</v>
      </c>
      <c r="K32" s="25">
        <f t="shared" si="0"/>
        <v>0</v>
      </c>
    </row>
    <row r="33" spans="1:11" ht="63.75">
      <c r="A33" s="32">
        <v>28</v>
      </c>
      <c r="B33" s="2" t="s">
        <v>33</v>
      </c>
      <c r="C33" s="2" t="s">
        <v>9</v>
      </c>
      <c r="D33" s="4">
        <v>41852.65069444444</v>
      </c>
      <c r="E33" s="2" t="s">
        <v>113</v>
      </c>
      <c r="F33" s="5">
        <v>15000</v>
      </c>
      <c r="G33" s="4">
        <v>41864</v>
      </c>
      <c r="H33" s="1"/>
      <c r="I33" s="2" t="s">
        <v>191</v>
      </c>
      <c r="J33" s="33">
        <v>15000</v>
      </c>
      <c r="K33" s="25">
        <f t="shared" si="0"/>
        <v>0</v>
      </c>
    </row>
    <row r="34" spans="1:11" ht="63.75">
      <c r="A34" s="32">
        <v>29</v>
      </c>
      <c r="B34" s="2" t="s">
        <v>192</v>
      </c>
      <c r="C34" s="2" t="s">
        <v>9</v>
      </c>
      <c r="D34" s="4">
        <v>41852.65069444444</v>
      </c>
      <c r="E34" s="2" t="s">
        <v>114</v>
      </c>
      <c r="F34" s="5">
        <v>15000</v>
      </c>
      <c r="G34" s="4">
        <v>41864</v>
      </c>
      <c r="H34" s="1"/>
      <c r="I34" s="2" t="s">
        <v>191</v>
      </c>
      <c r="J34" s="33">
        <v>15000</v>
      </c>
      <c r="K34" s="25">
        <f t="shared" si="0"/>
        <v>0</v>
      </c>
    </row>
    <row r="35" spans="1:11" ht="75.75" customHeight="1">
      <c r="A35" s="32">
        <v>30</v>
      </c>
      <c r="B35" s="2" t="s">
        <v>32</v>
      </c>
      <c r="C35" s="2" t="s">
        <v>9</v>
      </c>
      <c r="D35" s="4">
        <v>41852.65138888889</v>
      </c>
      <c r="E35" s="2" t="s">
        <v>115</v>
      </c>
      <c r="F35" s="5">
        <v>13000</v>
      </c>
      <c r="G35" s="4">
        <v>41864</v>
      </c>
      <c r="H35" s="1"/>
      <c r="I35" s="2" t="s">
        <v>191</v>
      </c>
      <c r="J35" s="33">
        <v>13000</v>
      </c>
      <c r="K35" s="25">
        <f t="shared" si="0"/>
        <v>0</v>
      </c>
    </row>
    <row r="36" spans="1:11" ht="38.25">
      <c r="A36" s="32">
        <v>31</v>
      </c>
      <c r="B36" s="2" t="s">
        <v>31</v>
      </c>
      <c r="C36" s="2" t="s">
        <v>16</v>
      </c>
      <c r="D36" s="4">
        <v>41858.43958333333</v>
      </c>
      <c r="E36" s="2" t="s">
        <v>116</v>
      </c>
      <c r="F36" s="5">
        <v>1150000</v>
      </c>
      <c r="G36" s="4">
        <v>41869</v>
      </c>
      <c r="H36" s="1"/>
      <c r="I36" s="2" t="s">
        <v>193</v>
      </c>
      <c r="J36" s="33">
        <v>1150000</v>
      </c>
      <c r="K36" s="25">
        <f t="shared" si="0"/>
        <v>0</v>
      </c>
    </row>
    <row r="37" spans="1:11" ht="38.25">
      <c r="A37" s="32">
        <v>32</v>
      </c>
      <c r="B37" s="2" t="s">
        <v>30</v>
      </c>
      <c r="C37" s="2" t="s">
        <v>9</v>
      </c>
      <c r="D37" s="4">
        <v>41858.44027777778</v>
      </c>
      <c r="E37" s="2" t="s">
        <v>117</v>
      </c>
      <c r="F37" s="5">
        <v>39990.2</v>
      </c>
      <c r="G37" s="4">
        <v>41893</v>
      </c>
      <c r="H37" s="1"/>
      <c r="I37" s="2" t="s">
        <v>194</v>
      </c>
      <c r="J37" s="33">
        <v>35768.75</v>
      </c>
      <c r="K37" s="25">
        <f t="shared" si="0"/>
        <v>0</v>
      </c>
    </row>
    <row r="38" spans="1:11" ht="51">
      <c r="A38" s="32">
        <v>33</v>
      </c>
      <c r="B38" s="2" t="s">
        <v>46</v>
      </c>
      <c r="C38" s="2" t="s">
        <v>16</v>
      </c>
      <c r="D38" s="4">
        <v>41873.404861111114</v>
      </c>
      <c r="E38" s="2" t="s">
        <v>118</v>
      </c>
      <c r="F38" s="5">
        <v>29850</v>
      </c>
      <c r="G38" s="4">
        <v>41887</v>
      </c>
      <c r="H38" s="1"/>
      <c r="I38" s="2" t="s">
        <v>183</v>
      </c>
      <c r="J38" s="33">
        <v>25000</v>
      </c>
      <c r="K38" s="25">
        <f t="shared" si="0"/>
        <v>0</v>
      </c>
    </row>
    <row r="39" spans="1:11" ht="38.25">
      <c r="A39" s="32">
        <v>34</v>
      </c>
      <c r="B39" s="2" t="s">
        <v>45</v>
      </c>
      <c r="C39" s="2" t="s">
        <v>9</v>
      </c>
      <c r="D39" s="4">
        <v>41876.629166666666</v>
      </c>
      <c r="E39" s="2" t="s">
        <v>119</v>
      </c>
      <c r="F39" s="5">
        <v>18840</v>
      </c>
      <c r="G39" s="4">
        <v>41898</v>
      </c>
      <c r="H39" s="1"/>
      <c r="I39" s="2" t="s">
        <v>195</v>
      </c>
      <c r="J39" s="33">
        <v>18840</v>
      </c>
      <c r="K39" s="25">
        <f t="shared" si="0"/>
        <v>0</v>
      </c>
    </row>
    <row r="40" spans="1:11" ht="38.25">
      <c r="A40" s="32">
        <v>35</v>
      </c>
      <c r="B40" s="2" t="s">
        <v>44</v>
      </c>
      <c r="C40" s="2" t="s">
        <v>9</v>
      </c>
      <c r="D40" s="4">
        <v>41876.629166666666</v>
      </c>
      <c r="E40" s="2" t="s">
        <v>120</v>
      </c>
      <c r="F40" s="5">
        <v>24048</v>
      </c>
      <c r="G40" s="4">
        <v>41891</v>
      </c>
      <c r="H40" s="1"/>
      <c r="I40" s="2" t="s">
        <v>195</v>
      </c>
      <c r="J40" s="33">
        <v>24048</v>
      </c>
      <c r="K40" s="25">
        <f t="shared" si="0"/>
        <v>0</v>
      </c>
    </row>
    <row r="41" spans="1:11" ht="38.25">
      <c r="A41" s="32">
        <v>36</v>
      </c>
      <c r="B41" s="2" t="s">
        <v>43</v>
      </c>
      <c r="C41" s="2" t="s">
        <v>9</v>
      </c>
      <c r="D41" s="4">
        <v>41878.549305555556</v>
      </c>
      <c r="E41" s="2" t="s">
        <v>121</v>
      </c>
      <c r="F41" s="5">
        <v>27376</v>
      </c>
      <c r="G41" s="4">
        <v>41892</v>
      </c>
      <c r="H41" s="1"/>
      <c r="I41" s="2" t="s">
        <v>177</v>
      </c>
      <c r="J41" s="33">
        <v>27350</v>
      </c>
      <c r="K41" s="25">
        <f t="shared" si="0"/>
        <v>0</v>
      </c>
    </row>
    <row r="42" spans="1:11" ht="38.25">
      <c r="A42" s="32">
        <v>37</v>
      </c>
      <c r="B42" s="2" t="s">
        <v>42</v>
      </c>
      <c r="C42" s="2" t="s">
        <v>9</v>
      </c>
      <c r="D42" s="4">
        <v>41884.49375</v>
      </c>
      <c r="E42" s="2" t="s">
        <v>122</v>
      </c>
      <c r="F42" s="5">
        <v>27995.23</v>
      </c>
      <c r="G42" s="4">
        <v>41906</v>
      </c>
      <c r="H42" s="1"/>
      <c r="I42" s="2" t="s">
        <v>196</v>
      </c>
      <c r="J42" s="33">
        <v>27500</v>
      </c>
      <c r="K42" s="25">
        <f t="shared" si="0"/>
        <v>0</v>
      </c>
    </row>
    <row r="43" spans="1:11" ht="38.25">
      <c r="A43" s="32">
        <v>38</v>
      </c>
      <c r="B43" s="2" t="s">
        <v>37</v>
      </c>
      <c r="C43" s="2" t="s">
        <v>9</v>
      </c>
      <c r="D43" s="4">
        <v>41884.49444444444</v>
      </c>
      <c r="E43" s="2" t="s">
        <v>123</v>
      </c>
      <c r="F43" s="5">
        <v>23223.42</v>
      </c>
      <c r="G43" s="4">
        <v>41906</v>
      </c>
      <c r="H43" s="1"/>
      <c r="I43" s="2" t="s">
        <v>197</v>
      </c>
      <c r="J43" s="33">
        <v>15114</v>
      </c>
      <c r="K43" s="25">
        <f t="shared" si="0"/>
        <v>0</v>
      </c>
    </row>
    <row r="44" spans="1:11" ht="89.25">
      <c r="A44" s="32">
        <v>39</v>
      </c>
      <c r="B44" s="2" t="s">
        <v>41</v>
      </c>
      <c r="C44" s="2" t="s">
        <v>16</v>
      </c>
      <c r="D44" s="4">
        <v>41885.34861111111</v>
      </c>
      <c r="E44" s="2" t="s">
        <v>124</v>
      </c>
      <c r="F44" s="5">
        <v>30000</v>
      </c>
      <c r="G44" s="4">
        <v>41900</v>
      </c>
      <c r="H44" s="1"/>
      <c r="I44" s="2" t="s">
        <v>198</v>
      </c>
      <c r="J44" s="33">
        <v>30000</v>
      </c>
      <c r="K44" s="25">
        <f t="shared" si="0"/>
        <v>0</v>
      </c>
    </row>
    <row r="45" spans="1:11" ht="165.75">
      <c r="A45" s="32">
        <v>40</v>
      </c>
      <c r="B45" s="2" t="s">
        <v>200</v>
      </c>
      <c r="C45" s="2" t="s">
        <v>16</v>
      </c>
      <c r="D45" s="4">
        <v>41885.34861111111</v>
      </c>
      <c r="E45" s="2" t="s">
        <v>125</v>
      </c>
      <c r="F45" s="5">
        <v>36000</v>
      </c>
      <c r="G45" s="4">
        <v>41900</v>
      </c>
      <c r="H45" s="1"/>
      <c r="I45" s="2" t="s">
        <v>199</v>
      </c>
      <c r="J45" s="33">
        <v>36000</v>
      </c>
      <c r="K45" s="25">
        <f t="shared" si="0"/>
        <v>0</v>
      </c>
    </row>
    <row r="46" spans="1:11" ht="38.25">
      <c r="A46" s="32">
        <v>41</v>
      </c>
      <c r="B46" s="2" t="s">
        <v>40</v>
      </c>
      <c r="C46" s="2" t="s">
        <v>9</v>
      </c>
      <c r="D46" s="4">
        <v>41887.45625</v>
      </c>
      <c r="E46" s="2" t="s">
        <v>126</v>
      </c>
      <c r="F46" s="5">
        <v>23361.45</v>
      </c>
      <c r="G46" s="4">
        <v>41906</v>
      </c>
      <c r="H46" s="1"/>
      <c r="I46" s="2" t="s">
        <v>178</v>
      </c>
      <c r="J46" s="33">
        <v>22657.5</v>
      </c>
      <c r="K46" s="25">
        <f t="shared" si="0"/>
        <v>0</v>
      </c>
    </row>
    <row r="47" spans="1:11" ht="38.25">
      <c r="A47" s="32">
        <v>42</v>
      </c>
      <c r="B47" s="2" t="s">
        <v>39</v>
      </c>
      <c r="C47" s="2" t="s">
        <v>9</v>
      </c>
      <c r="D47" s="4">
        <v>41887.575</v>
      </c>
      <c r="E47" s="2" t="s">
        <v>127</v>
      </c>
      <c r="F47" s="5">
        <v>24465</v>
      </c>
      <c r="G47" s="4">
        <v>41905</v>
      </c>
      <c r="H47" s="1"/>
      <c r="I47" s="2" t="s">
        <v>201</v>
      </c>
      <c r="J47" s="33">
        <v>23900</v>
      </c>
      <c r="K47" s="25">
        <f t="shared" si="0"/>
        <v>0</v>
      </c>
    </row>
    <row r="48" spans="1:11" ht="38.25">
      <c r="A48" s="32">
        <v>43</v>
      </c>
      <c r="B48" s="2" t="s">
        <v>57</v>
      </c>
      <c r="C48" s="2" t="s">
        <v>9</v>
      </c>
      <c r="D48" s="4">
        <v>41887.575</v>
      </c>
      <c r="E48" s="2" t="s">
        <v>128</v>
      </c>
      <c r="F48" s="5">
        <v>22895</v>
      </c>
      <c r="G48" s="4">
        <v>41905</v>
      </c>
      <c r="H48" s="1"/>
      <c r="I48" s="2" t="s">
        <v>202</v>
      </c>
      <c r="J48" s="33">
        <v>18880</v>
      </c>
      <c r="K48" s="25">
        <f t="shared" si="0"/>
        <v>0</v>
      </c>
    </row>
    <row r="49" spans="1:11" ht="38.25">
      <c r="A49" s="32">
        <v>44</v>
      </c>
      <c r="B49" s="2" t="s">
        <v>56</v>
      </c>
      <c r="C49" s="2" t="s">
        <v>9</v>
      </c>
      <c r="D49" s="4">
        <v>41887.575694444444</v>
      </c>
      <c r="E49" s="2" t="s">
        <v>129</v>
      </c>
      <c r="F49" s="5">
        <v>39990</v>
      </c>
      <c r="G49" s="4">
        <v>41905</v>
      </c>
      <c r="H49" s="1"/>
      <c r="I49" s="2" t="s">
        <v>203</v>
      </c>
      <c r="J49" s="33">
        <v>35500</v>
      </c>
      <c r="K49" s="25">
        <f t="shared" si="0"/>
        <v>0</v>
      </c>
    </row>
    <row r="50" spans="1:11" ht="38.25">
      <c r="A50" s="32">
        <v>45</v>
      </c>
      <c r="B50" s="2" t="s">
        <v>55</v>
      </c>
      <c r="C50" s="2" t="s">
        <v>9</v>
      </c>
      <c r="D50" s="4">
        <v>41893.42986111111</v>
      </c>
      <c r="E50" s="2" t="s">
        <v>130</v>
      </c>
      <c r="F50" s="5">
        <v>18589.5</v>
      </c>
      <c r="G50" s="4">
        <v>41900</v>
      </c>
      <c r="H50" s="1"/>
      <c r="I50" s="2" t="s">
        <v>204</v>
      </c>
      <c r="J50" s="33">
        <v>14175</v>
      </c>
      <c r="K50" s="25">
        <f t="shared" si="0"/>
        <v>0</v>
      </c>
    </row>
    <row r="51" spans="1:11" s="16" customFormat="1" ht="51">
      <c r="A51" s="47">
        <v>46</v>
      </c>
      <c r="B51" s="13" t="s">
        <v>54</v>
      </c>
      <c r="C51" s="13" t="s">
        <v>9</v>
      </c>
      <c r="D51" s="14">
        <v>41901.34305555555</v>
      </c>
      <c r="E51" s="13" t="s">
        <v>131</v>
      </c>
      <c r="F51" s="15">
        <v>21000</v>
      </c>
      <c r="G51" s="14">
        <v>41915</v>
      </c>
      <c r="H51" s="12"/>
      <c r="I51" s="13" t="s">
        <v>205</v>
      </c>
      <c r="J51" s="48">
        <v>15300</v>
      </c>
      <c r="K51" s="26">
        <f t="shared" si="0"/>
        <v>0</v>
      </c>
    </row>
    <row r="52" spans="1:11" ht="76.5">
      <c r="A52" s="32">
        <v>47</v>
      </c>
      <c r="B52" s="2" t="s">
        <v>53</v>
      </c>
      <c r="C52" s="2" t="s">
        <v>9</v>
      </c>
      <c r="D52" s="4">
        <v>41915.33819444444</v>
      </c>
      <c r="E52" s="2" t="s">
        <v>132</v>
      </c>
      <c r="F52" s="5">
        <v>13500</v>
      </c>
      <c r="G52" s="4"/>
      <c r="H52" s="6">
        <v>41925</v>
      </c>
      <c r="I52" s="2" t="s">
        <v>174</v>
      </c>
      <c r="J52" s="33">
        <v>0</v>
      </c>
      <c r="K52" s="25">
        <f t="shared" si="0"/>
        <v>1</v>
      </c>
    </row>
    <row r="53" spans="1:11" ht="38.25">
      <c r="A53" s="32">
        <v>48</v>
      </c>
      <c r="B53" s="2" t="s">
        <v>52</v>
      </c>
      <c r="C53" s="2" t="s">
        <v>9</v>
      </c>
      <c r="D53" s="4">
        <v>41919.47222222222</v>
      </c>
      <c r="E53" s="2" t="s">
        <v>133</v>
      </c>
      <c r="F53" s="5">
        <v>18192.49</v>
      </c>
      <c r="G53" s="4">
        <v>41934</v>
      </c>
      <c r="H53" s="1"/>
      <c r="I53" s="2" t="s">
        <v>190</v>
      </c>
      <c r="J53" s="33">
        <v>14239.19</v>
      </c>
      <c r="K53" s="25">
        <f t="shared" si="0"/>
        <v>0</v>
      </c>
    </row>
    <row r="54" spans="1:11" ht="63.75">
      <c r="A54" s="32">
        <v>49</v>
      </c>
      <c r="B54" s="2" t="s">
        <v>51</v>
      </c>
      <c r="C54" s="2" t="s">
        <v>9</v>
      </c>
      <c r="D54" s="4">
        <v>41919.47222222222</v>
      </c>
      <c r="E54" s="2" t="s">
        <v>134</v>
      </c>
      <c r="F54" s="5">
        <v>39217.3</v>
      </c>
      <c r="G54" s="4">
        <v>41934</v>
      </c>
      <c r="H54" s="1"/>
      <c r="I54" s="2" t="s">
        <v>206</v>
      </c>
      <c r="J54" s="33">
        <v>39217.3</v>
      </c>
      <c r="K54" s="25">
        <f t="shared" si="0"/>
        <v>0</v>
      </c>
    </row>
    <row r="55" spans="1:11" ht="102">
      <c r="A55" s="32">
        <v>50</v>
      </c>
      <c r="B55" s="2" t="s">
        <v>50</v>
      </c>
      <c r="C55" s="2" t="s">
        <v>49</v>
      </c>
      <c r="D55" s="4">
        <v>41921.652083333334</v>
      </c>
      <c r="E55" s="2" t="s">
        <v>135</v>
      </c>
      <c r="F55" s="5">
        <v>38000</v>
      </c>
      <c r="G55" s="4">
        <v>41940</v>
      </c>
      <c r="H55" s="1"/>
      <c r="I55" s="2" t="s">
        <v>207</v>
      </c>
      <c r="J55" s="33">
        <v>38000</v>
      </c>
      <c r="K55" s="25">
        <f t="shared" si="0"/>
        <v>0</v>
      </c>
    </row>
    <row r="56" spans="1:11" ht="51">
      <c r="A56" s="32">
        <v>51</v>
      </c>
      <c r="B56" s="2" t="s">
        <v>48</v>
      </c>
      <c r="C56" s="2" t="s">
        <v>9</v>
      </c>
      <c r="D56" s="4">
        <v>41926.33888888889</v>
      </c>
      <c r="E56" s="2" t="s">
        <v>136</v>
      </c>
      <c r="F56" s="5">
        <v>171336</v>
      </c>
      <c r="G56" s="4">
        <v>41936</v>
      </c>
      <c r="H56" s="1"/>
      <c r="I56" s="2" t="s">
        <v>208</v>
      </c>
      <c r="J56" s="33">
        <v>171330</v>
      </c>
      <c r="K56" s="25">
        <f t="shared" si="0"/>
        <v>0</v>
      </c>
    </row>
    <row r="57" spans="1:11" ht="51">
      <c r="A57" s="32">
        <v>52</v>
      </c>
      <c r="B57" s="2" t="s">
        <v>47</v>
      </c>
      <c r="C57" s="2" t="s">
        <v>9</v>
      </c>
      <c r="D57" s="4">
        <v>41941.60486111111</v>
      </c>
      <c r="E57" s="2" t="s">
        <v>137</v>
      </c>
      <c r="F57" s="5">
        <v>34643.5</v>
      </c>
      <c r="G57" s="4">
        <v>41949</v>
      </c>
      <c r="H57" s="1"/>
      <c r="I57" s="2" t="s">
        <v>209</v>
      </c>
      <c r="J57" s="33">
        <v>34643.5</v>
      </c>
      <c r="K57" s="25">
        <f t="shared" si="0"/>
        <v>0</v>
      </c>
    </row>
    <row r="58" spans="1:11" ht="38.25">
      <c r="A58" s="32">
        <v>53</v>
      </c>
      <c r="B58" s="2" t="s">
        <v>66</v>
      </c>
      <c r="C58" s="2" t="s">
        <v>9</v>
      </c>
      <c r="D58" s="4">
        <v>41941.60555555556</v>
      </c>
      <c r="E58" s="2" t="s">
        <v>138</v>
      </c>
      <c r="F58" s="5">
        <v>34359.1</v>
      </c>
      <c r="G58" s="4">
        <v>41957</v>
      </c>
      <c r="H58" s="1"/>
      <c r="I58" s="2" t="s">
        <v>202</v>
      </c>
      <c r="J58" s="33">
        <v>29382</v>
      </c>
      <c r="K58" s="25">
        <f t="shared" si="0"/>
        <v>0</v>
      </c>
    </row>
    <row r="59" spans="1:11" ht="38.25">
      <c r="A59" s="32">
        <v>54</v>
      </c>
      <c r="B59" s="2" t="s">
        <v>65</v>
      </c>
      <c r="C59" s="2" t="s">
        <v>9</v>
      </c>
      <c r="D59" s="4">
        <v>41941.60555555556</v>
      </c>
      <c r="E59" s="2" t="s">
        <v>139</v>
      </c>
      <c r="F59" s="5">
        <v>13452</v>
      </c>
      <c r="G59" s="4">
        <v>41949</v>
      </c>
      <c r="H59" s="1"/>
      <c r="I59" s="2" t="s">
        <v>210</v>
      </c>
      <c r="J59" s="33">
        <v>10770</v>
      </c>
      <c r="K59" s="25">
        <f t="shared" si="0"/>
        <v>0</v>
      </c>
    </row>
    <row r="60" spans="1:11" ht="38.25">
      <c r="A60" s="32">
        <v>55</v>
      </c>
      <c r="B60" s="2" t="s">
        <v>64</v>
      </c>
      <c r="C60" s="2" t="s">
        <v>9</v>
      </c>
      <c r="D60" s="4">
        <v>41941.60555555556</v>
      </c>
      <c r="E60" s="2" t="s">
        <v>140</v>
      </c>
      <c r="F60" s="5">
        <v>24072</v>
      </c>
      <c r="G60" s="4">
        <v>41957</v>
      </c>
      <c r="H60" s="1"/>
      <c r="I60" s="2" t="s">
        <v>202</v>
      </c>
      <c r="J60" s="33">
        <v>19824</v>
      </c>
      <c r="K60" s="25">
        <f t="shared" si="0"/>
        <v>0</v>
      </c>
    </row>
    <row r="61" spans="1:11" ht="38.25">
      <c r="A61" s="32">
        <v>56</v>
      </c>
      <c r="B61" s="2" t="s">
        <v>63</v>
      </c>
      <c r="C61" s="2" t="s">
        <v>9</v>
      </c>
      <c r="D61" s="4">
        <v>41941.60625</v>
      </c>
      <c r="E61" s="2" t="s">
        <v>141</v>
      </c>
      <c r="F61" s="5">
        <v>13913</v>
      </c>
      <c r="G61" s="4">
        <v>41957</v>
      </c>
      <c r="H61" s="1"/>
      <c r="I61" s="2" t="s">
        <v>202</v>
      </c>
      <c r="J61" s="33">
        <v>11162.8</v>
      </c>
      <c r="K61" s="25">
        <f t="shared" si="0"/>
        <v>0</v>
      </c>
    </row>
    <row r="62" spans="1:11" ht="38.25">
      <c r="A62" s="32">
        <v>57</v>
      </c>
      <c r="B62" s="2" t="s">
        <v>62</v>
      </c>
      <c r="C62" s="2" t="s">
        <v>9</v>
      </c>
      <c r="D62" s="4">
        <v>41941.60625</v>
      </c>
      <c r="E62" s="2" t="s">
        <v>142</v>
      </c>
      <c r="F62" s="5">
        <v>31065</v>
      </c>
      <c r="G62" s="4">
        <v>41957</v>
      </c>
      <c r="H62" s="1"/>
      <c r="I62" s="2" t="s">
        <v>211</v>
      </c>
      <c r="J62" s="33">
        <v>24555.1</v>
      </c>
      <c r="K62" s="25">
        <f t="shared" si="0"/>
        <v>0</v>
      </c>
    </row>
    <row r="63" spans="1:11" ht="38.25">
      <c r="A63" s="32">
        <v>58</v>
      </c>
      <c r="B63" s="2" t="s">
        <v>61</v>
      </c>
      <c r="C63" s="2" t="s">
        <v>9</v>
      </c>
      <c r="D63" s="4">
        <v>41953.347916666666</v>
      </c>
      <c r="E63" s="2" t="s">
        <v>143</v>
      </c>
      <c r="F63" s="5">
        <v>32000</v>
      </c>
      <c r="G63" s="4">
        <v>41962</v>
      </c>
      <c r="H63" s="1"/>
      <c r="I63" s="2" t="s">
        <v>212</v>
      </c>
      <c r="J63" s="33">
        <v>32000</v>
      </c>
      <c r="K63" s="25">
        <f t="shared" si="0"/>
        <v>0</v>
      </c>
    </row>
    <row r="64" spans="1:11" ht="38.25">
      <c r="A64" s="32">
        <v>59</v>
      </c>
      <c r="B64" s="2" t="s">
        <v>60</v>
      </c>
      <c r="C64" s="2" t="s">
        <v>9</v>
      </c>
      <c r="D64" s="4">
        <v>41953.354166666664</v>
      </c>
      <c r="E64" s="2" t="s">
        <v>144</v>
      </c>
      <c r="F64" s="5">
        <v>20626.4</v>
      </c>
      <c r="G64" s="4"/>
      <c r="H64" s="6">
        <v>41968</v>
      </c>
      <c r="I64" s="2" t="s">
        <v>174</v>
      </c>
      <c r="J64" s="33">
        <v>0</v>
      </c>
      <c r="K64" s="25">
        <f t="shared" si="0"/>
        <v>1</v>
      </c>
    </row>
    <row r="65" spans="1:11" ht="38.25">
      <c r="A65" s="32">
        <v>60</v>
      </c>
      <c r="B65" s="2" t="s">
        <v>59</v>
      </c>
      <c r="C65" s="2" t="s">
        <v>9</v>
      </c>
      <c r="D65" s="4">
        <v>41953.354166666664</v>
      </c>
      <c r="E65" s="2" t="s">
        <v>145</v>
      </c>
      <c r="F65" s="5">
        <v>37013.76</v>
      </c>
      <c r="G65" s="4">
        <v>41976</v>
      </c>
      <c r="H65" s="1"/>
      <c r="I65" s="2" t="s">
        <v>213</v>
      </c>
      <c r="J65" s="33">
        <v>23385</v>
      </c>
      <c r="K65" s="25">
        <f t="shared" si="0"/>
        <v>0</v>
      </c>
    </row>
    <row r="66" spans="1:11" ht="38.25">
      <c r="A66" s="32">
        <v>61</v>
      </c>
      <c r="B66" s="2" t="s">
        <v>43</v>
      </c>
      <c r="C66" s="2" t="s">
        <v>9</v>
      </c>
      <c r="D66" s="4">
        <v>41953.354166666664</v>
      </c>
      <c r="E66" s="2" t="s">
        <v>146</v>
      </c>
      <c r="F66" s="5">
        <v>38157.5</v>
      </c>
      <c r="G66" s="4">
        <v>41967</v>
      </c>
      <c r="H66" s="1"/>
      <c r="I66" s="2" t="s">
        <v>177</v>
      </c>
      <c r="J66" s="33">
        <v>38100</v>
      </c>
      <c r="K66" s="25">
        <f t="shared" si="0"/>
        <v>0</v>
      </c>
    </row>
    <row r="67" spans="1:11" ht="89.25">
      <c r="A67" s="32">
        <v>62</v>
      </c>
      <c r="B67" s="2" t="s">
        <v>58</v>
      </c>
      <c r="C67" s="2" t="s">
        <v>16</v>
      </c>
      <c r="D67" s="4">
        <v>41955.407638888886</v>
      </c>
      <c r="E67" s="2" t="s">
        <v>147</v>
      </c>
      <c r="F67" s="5">
        <v>24721</v>
      </c>
      <c r="G67" s="4">
        <v>41964</v>
      </c>
      <c r="H67" s="1"/>
      <c r="I67" s="2" t="s">
        <v>214</v>
      </c>
      <c r="J67" s="33">
        <v>24721</v>
      </c>
      <c r="K67" s="25">
        <f t="shared" si="0"/>
        <v>0</v>
      </c>
    </row>
    <row r="68" spans="1:11" ht="38.25">
      <c r="A68" s="32">
        <v>63</v>
      </c>
      <c r="B68" s="2" t="s">
        <v>76</v>
      </c>
      <c r="C68" s="2" t="s">
        <v>9</v>
      </c>
      <c r="D68" s="4">
        <v>41955.59027777778</v>
      </c>
      <c r="E68" s="2" t="s">
        <v>148</v>
      </c>
      <c r="F68" s="5">
        <v>27000</v>
      </c>
      <c r="G68" s="4">
        <v>41976</v>
      </c>
      <c r="H68" s="1"/>
      <c r="I68" s="2" t="s">
        <v>194</v>
      </c>
      <c r="J68" s="33">
        <v>18900</v>
      </c>
      <c r="K68" s="25">
        <f t="shared" si="0"/>
        <v>0</v>
      </c>
    </row>
    <row r="69" spans="1:11" ht="63.75">
      <c r="A69" s="32">
        <v>64</v>
      </c>
      <c r="B69" s="2" t="s">
        <v>75</v>
      </c>
      <c r="C69" s="2" t="s">
        <v>9</v>
      </c>
      <c r="D69" s="4">
        <v>41955.59375</v>
      </c>
      <c r="E69" s="2" t="s">
        <v>149</v>
      </c>
      <c r="F69" s="5">
        <v>30000</v>
      </c>
      <c r="G69" s="4">
        <v>41969</v>
      </c>
      <c r="H69" s="1"/>
      <c r="I69" s="2" t="s">
        <v>191</v>
      </c>
      <c r="J69" s="33">
        <v>30000</v>
      </c>
      <c r="K69" s="25">
        <f t="shared" si="0"/>
        <v>0</v>
      </c>
    </row>
    <row r="70" spans="1:11" ht="76.5">
      <c r="A70" s="32">
        <v>65</v>
      </c>
      <c r="B70" s="2" t="s">
        <v>74</v>
      </c>
      <c r="C70" s="2" t="s">
        <v>9</v>
      </c>
      <c r="D70" s="4">
        <v>41957.430555555555</v>
      </c>
      <c r="E70" s="2" t="s">
        <v>150</v>
      </c>
      <c r="F70" s="5">
        <v>39999</v>
      </c>
      <c r="G70" s="4">
        <v>41969</v>
      </c>
      <c r="H70" s="1"/>
      <c r="I70" s="2" t="s">
        <v>215</v>
      </c>
      <c r="J70" s="33">
        <v>39999</v>
      </c>
      <c r="K70" s="25">
        <f t="shared" si="0"/>
        <v>0</v>
      </c>
    </row>
    <row r="71" spans="1:11" ht="102">
      <c r="A71" s="32">
        <v>66</v>
      </c>
      <c r="B71" s="2" t="s">
        <v>73</v>
      </c>
      <c r="C71" s="2" t="s">
        <v>9</v>
      </c>
      <c r="D71" s="4">
        <v>41957.430555555555</v>
      </c>
      <c r="E71" s="2" t="s">
        <v>151</v>
      </c>
      <c r="F71" s="5">
        <v>37000</v>
      </c>
      <c r="G71" s="4">
        <v>41969</v>
      </c>
      <c r="H71" s="1"/>
      <c r="I71" s="2" t="s">
        <v>215</v>
      </c>
      <c r="J71" s="33">
        <v>37000</v>
      </c>
      <c r="K71" s="25">
        <f aca="true" t="shared" si="1" ref="K71:K136">IF(I71="DESIERTO",1,0)</f>
        <v>0</v>
      </c>
    </row>
    <row r="72" spans="1:11" ht="38.25">
      <c r="A72" s="32">
        <v>67</v>
      </c>
      <c r="B72" s="2" t="s">
        <v>72</v>
      </c>
      <c r="C72" s="2" t="s">
        <v>9</v>
      </c>
      <c r="D72" s="4">
        <v>41957.430555555555</v>
      </c>
      <c r="E72" s="2" t="s">
        <v>152</v>
      </c>
      <c r="F72" s="5">
        <v>16508.2</v>
      </c>
      <c r="G72" s="4">
        <v>41984</v>
      </c>
      <c r="H72" s="1"/>
      <c r="I72" s="2" t="s">
        <v>202</v>
      </c>
      <c r="J72" s="33">
        <v>13452</v>
      </c>
      <c r="K72" s="25">
        <f t="shared" si="1"/>
        <v>0</v>
      </c>
    </row>
    <row r="73" spans="1:11" ht="63.75">
      <c r="A73" s="32">
        <v>68</v>
      </c>
      <c r="B73" s="2" t="s">
        <v>71</v>
      </c>
      <c r="C73" s="2" t="s">
        <v>9</v>
      </c>
      <c r="D73" s="4">
        <v>41957.43125</v>
      </c>
      <c r="E73" s="2" t="s">
        <v>153</v>
      </c>
      <c r="F73" s="5">
        <v>25000</v>
      </c>
      <c r="G73" s="4">
        <v>41969</v>
      </c>
      <c r="H73" s="1"/>
      <c r="I73" s="2" t="s">
        <v>191</v>
      </c>
      <c r="J73" s="33">
        <v>25000</v>
      </c>
      <c r="K73" s="25">
        <f t="shared" si="1"/>
        <v>0</v>
      </c>
    </row>
    <row r="74" spans="1:11" ht="63.75">
      <c r="A74" s="186">
        <v>69</v>
      </c>
      <c r="B74" s="184" t="s">
        <v>70</v>
      </c>
      <c r="C74" s="184" t="s">
        <v>9</v>
      </c>
      <c r="D74" s="188">
        <v>41957</v>
      </c>
      <c r="E74" s="184" t="s">
        <v>154</v>
      </c>
      <c r="F74" s="5">
        <v>16990</v>
      </c>
      <c r="G74" s="4">
        <v>41969</v>
      </c>
      <c r="H74" s="20"/>
      <c r="I74" s="2" t="s">
        <v>191</v>
      </c>
      <c r="J74" s="33">
        <v>16000</v>
      </c>
      <c r="K74" s="25">
        <f t="shared" si="1"/>
        <v>0</v>
      </c>
    </row>
    <row r="75" spans="1:11" ht="63.75">
      <c r="A75" s="187"/>
      <c r="B75" s="185"/>
      <c r="C75" s="185"/>
      <c r="D75" s="189"/>
      <c r="E75" s="185"/>
      <c r="F75" s="5">
        <v>23000</v>
      </c>
      <c r="G75" s="4">
        <v>41969</v>
      </c>
      <c r="H75" s="20"/>
      <c r="I75" s="2" t="s">
        <v>191</v>
      </c>
      <c r="J75" s="33">
        <v>23000</v>
      </c>
      <c r="K75" s="25">
        <f t="shared" si="1"/>
        <v>0</v>
      </c>
    </row>
    <row r="76" spans="1:11" ht="63.75">
      <c r="A76" s="186">
        <v>70</v>
      </c>
      <c r="B76" s="184" t="s">
        <v>69</v>
      </c>
      <c r="C76" s="184" t="s">
        <v>9</v>
      </c>
      <c r="D76" s="188">
        <v>41957</v>
      </c>
      <c r="E76" s="184" t="s">
        <v>155</v>
      </c>
      <c r="F76" s="5">
        <v>16000</v>
      </c>
      <c r="G76" s="18">
        <v>41969</v>
      </c>
      <c r="H76" s="17"/>
      <c r="I76" s="2" t="s">
        <v>191</v>
      </c>
      <c r="J76" s="33">
        <v>16000</v>
      </c>
      <c r="K76" s="25">
        <f t="shared" si="1"/>
        <v>0</v>
      </c>
    </row>
    <row r="77" spans="1:11" ht="63.75">
      <c r="A77" s="187"/>
      <c r="B77" s="185"/>
      <c r="C77" s="185"/>
      <c r="D77" s="189"/>
      <c r="E77" s="185"/>
      <c r="F77" s="5">
        <v>23000</v>
      </c>
      <c r="G77" s="18">
        <v>41969</v>
      </c>
      <c r="H77" s="17"/>
      <c r="I77" s="2" t="s">
        <v>191</v>
      </c>
      <c r="J77" s="33">
        <v>23000</v>
      </c>
      <c r="K77" s="25">
        <f t="shared" si="1"/>
        <v>0</v>
      </c>
    </row>
    <row r="78" spans="1:11" ht="63.75">
      <c r="A78" s="186">
        <v>71</v>
      </c>
      <c r="B78" s="184" t="s">
        <v>68</v>
      </c>
      <c r="C78" s="184" t="s">
        <v>9</v>
      </c>
      <c r="D78" s="188">
        <v>41960</v>
      </c>
      <c r="E78" s="184" t="s">
        <v>156</v>
      </c>
      <c r="F78" s="5">
        <v>17000</v>
      </c>
      <c r="G78" s="19">
        <v>41969</v>
      </c>
      <c r="H78" s="20"/>
      <c r="I78" s="2" t="s">
        <v>191</v>
      </c>
      <c r="J78" s="33">
        <v>17000</v>
      </c>
      <c r="K78" s="25">
        <f t="shared" si="1"/>
        <v>0</v>
      </c>
    </row>
    <row r="79" spans="1:11" ht="63.75">
      <c r="A79" s="187"/>
      <c r="B79" s="185"/>
      <c r="C79" s="185"/>
      <c r="D79" s="189"/>
      <c r="E79" s="185"/>
      <c r="F79" s="5">
        <v>20000</v>
      </c>
      <c r="G79" s="19">
        <v>41969</v>
      </c>
      <c r="H79" s="20"/>
      <c r="I79" s="2" t="s">
        <v>191</v>
      </c>
      <c r="J79" s="33">
        <v>20000</v>
      </c>
      <c r="K79" s="25">
        <f t="shared" si="1"/>
        <v>0</v>
      </c>
    </row>
    <row r="80" spans="1:11" ht="38.25">
      <c r="A80" s="32">
        <v>72</v>
      </c>
      <c r="B80" s="2" t="s">
        <v>67</v>
      </c>
      <c r="C80" s="2" t="s">
        <v>9</v>
      </c>
      <c r="D80" s="4">
        <v>41960.47361111111</v>
      </c>
      <c r="E80" s="2" t="s">
        <v>157</v>
      </c>
      <c r="F80" s="5">
        <v>32000</v>
      </c>
      <c r="G80" s="4">
        <v>41976</v>
      </c>
      <c r="H80" s="1"/>
      <c r="I80" s="2" t="s">
        <v>216</v>
      </c>
      <c r="J80" s="33">
        <v>21790</v>
      </c>
      <c r="K80" s="25">
        <f t="shared" si="1"/>
        <v>0</v>
      </c>
    </row>
    <row r="81" spans="1:11" ht="38.25">
      <c r="A81" s="32">
        <v>73</v>
      </c>
      <c r="B81" s="2" t="s">
        <v>85</v>
      </c>
      <c r="C81" s="2" t="s">
        <v>9</v>
      </c>
      <c r="D81" s="4">
        <v>41960.65972222222</v>
      </c>
      <c r="E81" s="2" t="s">
        <v>158</v>
      </c>
      <c r="F81" s="5">
        <v>39930</v>
      </c>
      <c r="G81" s="4">
        <v>41967</v>
      </c>
      <c r="H81" s="1"/>
      <c r="I81" s="2" t="s">
        <v>217</v>
      </c>
      <c r="J81" s="33">
        <v>39567</v>
      </c>
      <c r="K81" s="25">
        <f t="shared" si="1"/>
        <v>0</v>
      </c>
    </row>
    <row r="82" spans="1:11" ht="38.25">
      <c r="A82" s="32">
        <v>74</v>
      </c>
      <c r="B82" s="2" t="s">
        <v>84</v>
      </c>
      <c r="C82" s="2" t="s">
        <v>9</v>
      </c>
      <c r="D82" s="4">
        <v>41962.614583333336</v>
      </c>
      <c r="E82" s="2" t="s">
        <v>159</v>
      </c>
      <c r="F82" s="5">
        <v>23661</v>
      </c>
      <c r="G82" s="4">
        <v>41984</v>
      </c>
      <c r="H82" s="1"/>
      <c r="I82" s="2" t="s">
        <v>218</v>
      </c>
      <c r="J82" s="33">
        <v>23400</v>
      </c>
      <c r="K82" s="25">
        <f t="shared" si="1"/>
        <v>0</v>
      </c>
    </row>
    <row r="83" spans="1:11" ht="38.25">
      <c r="A83" s="32">
        <v>75</v>
      </c>
      <c r="B83" s="2" t="s">
        <v>54</v>
      </c>
      <c r="C83" s="2" t="s">
        <v>9</v>
      </c>
      <c r="D83" s="4">
        <v>41962.626388888886</v>
      </c>
      <c r="E83" s="2" t="s">
        <v>160</v>
      </c>
      <c r="F83" s="5">
        <v>25375</v>
      </c>
      <c r="G83" s="4">
        <v>41977</v>
      </c>
      <c r="H83" s="1"/>
      <c r="I83" s="2" t="s">
        <v>219</v>
      </c>
      <c r="J83" s="33">
        <v>20965</v>
      </c>
      <c r="K83" s="25">
        <f t="shared" si="1"/>
        <v>0</v>
      </c>
    </row>
    <row r="84" spans="1:11" ht="33.75" customHeight="1">
      <c r="A84" s="186">
        <v>76</v>
      </c>
      <c r="B84" s="184" t="s">
        <v>83</v>
      </c>
      <c r="C84" s="184" t="s">
        <v>9</v>
      </c>
      <c r="D84" s="188">
        <v>41967</v>
      </c>
      <c r="E84" s="184" t="s">
        <v>161</v>
      </c>
      <c r="F84" s="5">
        <v>109916.7</v>
      </c>
      <c r="G84" s="4">
        <v>41976</v>
      </c>
      <c r="H84" s="1"/>
      <c r="I84" s="2" t="s">
        <v>452</v>
      </c>
      <c r="J84" s="33">
        <v>109916.7</v>
      </c>
      <c r="K84" s="25">
        <f t="shared" si="1"/>
        <v>0</v>
      </c>
    </row>
    <row r="85" spans="1:11" ht="33.75" customHeight="1">
      <c r="A85" s="187"/>
      <c r="B85" s="185"/>
      <c r="C85" s="185"/>
      <c r="D85" s="189"/>
      <c r="E85" s="185"/>
      <c r="F85" s="5">
        <v>217618.6</v>
      </c>
      <c r="G85" s="4">
        <v>41989</v>
      </c>
      <c r="H85" s="1"/>
      <c r="I85" s="2" t="s">
        <v>453</v>
      </c>
      <c r="J85" s="33">
        <v>194500</v>
      </c>
      <c r="K85" s="25">
        <f t="shared" si="1"/>
        <v>0</v>
      </c>
    </row>
    <row r="86" spans="1:11" ht="38.25">
      <c r="A86" s="32">
        <v>77</v>
      </c>
      <c r="B86" s="2" t="s">
        <v>82</v>
      </c>
      <c r="C86" s="2" t="s">
        <v>9</v>
      </c>
      <c r="D86" s="4">
        <v>41969.65277777778</v>
      </c>
      <c r="E86" s="2" t="s">
        <v>162</v>
      </c>
      <c r="F86" s="5">
        <v>19980</v>
      </c>
      <c r="G86" s="4">
        <v>41984</v>
      </c>
      <c r="H86" s="1"/>
      <c r="I86" s="2" t="s">
        <v>204</v>
      </c>
      <c r="J86" s="33">
        <v>15600</v>
      </c>
      <c r="K86" s="25">
        <f t="shared" si="1"/>
        <v>0</v>
      </c>
    </row>
    <row r="87" spans="1:11" ht="63.75">
      <c r="A87" s="32">
        <v>78</v>
      </c>
      <c r="B87" s="2" t="s">
        <v>81</v>
      </c>
      <c r="C87" s="2" t="s">
        <v>9</v>
      </c>
      <c r="D87" s="4">
        <v>41969.65347222222</v>
      </c>
      <c r="E87" s="2" t="s">
        <v>163</v>
      </c>
      <c r="F87" s="5">
        <v>34591</v>
      </c>
      <c r="G87" s="4">
        <v>41984</v>
      </c>
      <c r="H87" s="1"/>
      <c r="I87" s="2" t="s">
        <v>220</v>
      </c>
      <c r="J87" s="33">
        <v>26500</v>
      </c>
      <c r="K87" s="25">
        <f t="shared" si="1"/>
        <v>0</v>
      </c>
    </row>
    <row r="88" spans="1:13" ht="38.25">
      <c r="A88" s="32">
        <v>79</v>
      </c>
      <c r="B88" s="2" t="s">
        <v>80</v>
      </c>
      <c r="C88" s="2" t="s">
        <v>9</v>
      </c>
      <c r="D88" s="4">
        <v>41978.347916666666</v>
      </c>
      <c r="E88" s="2" t="s">
        <v>164</v>
      </c>
      <c r="F88" s="5">
        <v>13600</v>
      </c>
      <c r="G88" s="4">
        <v>41988</v>
      </c>
      <c r="H88" s="1"/>
      <c r="I88" s="2" t="s">
        <v>209</v>
      </c>
      <c r="J88" s="33">
        <v>13600</v>
      </c>
      <c r="K88" s="25">
        <f t="shared" si="1"/>
        <v>0</v>
      </c>
      <c r="M88" s="63"/>
    </row>
    <row r="89" spans="1:11" ht="38.25">
      <c r="A89" s="32">
        <v>80</v>
      </c>
      <c r="B89" s="2" t="s">
        <v>79</v>
      </c>
      <c r="C89" s="2" t="s">
        <v>9</v>
      </c>
      <c r="D89" s="4">
        <v>41978.34861111111</v>
      </c>
      <c r="E89" s="2" t="s">
        <v>165</v>
      </c>
      <c r="F89" s="5">
        <v>15170</v>
      </c>
      <c r="G89" s="4"/>
      <c r="H89" s="6">
        <v>41985</v>
      </c>
      <c r="I89" s="2" t="s">
        <v>174</v>
      </c>
      <c r="J89" s="33">
        <v>0</v>
      </c>
      <c r="K89" s="25">
        <f t="shared" si="1"/>
        <v>1</v>
      </c>
    </row>
    <row r="90" spans="1:11" ht="89.25">
      <c r="A90" s="32">
        <v>81</v>
      </c>
      <c r="B90" s="2" t="s">
        <v>78</v>
      </c>
      <c r="C90" s="2" t="s">
        <v>9</v>
      </c>
      <c r="D90" s="4">
        <v>41982.42222222222</v>
      </c>
      <c r="E90" s="2" t="s">
        <v>166</v>
      </c>
      <c r="F90" s="5">
        <v>661100</v>
      </c>
      <c r="G90" s="4">
        <v>41991</v>
      </c>
      <c r="H90" s="1"/>
      <c r="I90" s="2" t="s">
        <v>221</v>
      </c>
      <c r="J90" s="33">
        <v>661100</v>
      </c>
      <c r="K90" s="25">
        <f t="shared" si="1"/>
        <v>0</v>
      </c>
    </row>
    <row r="91" spans="1:11" ht="39" thickBot="1">
      <c r="A91" s="34">
        <v>82</v>
      </c>
      <c r="B91" s="35" t="s">
        <v>77</v>
      </c>
      <c r="C91" s="35" t="s">
        <v>9</v>
      </c>
      <c r="D91" s="36">
        <v>42002.34861111111</v>
      </c>
      <c r="E91" s="35" t="s">
        <v>167</v>
      </c>
      <c r="F91" s="37">
        <v>66660</v>
      </c>
      <c r="G91" s="36">
        <v>42018</v>
      </c>
      <c r="H91" s="38"/>
      <c r="I91" s="35" t="s">
        <v>468</v>
      </c>
      <c r="J91" s="39">
        <v>60196</v>
      </c>
      <c r="K91" s="25">
        <f t="shared" si="1"/>
        <v>0</v>
      </c>
    </row>
    <row r="92" spans="1:11" ht="19.5" customHeight="1">
      <c r="A92" s="64"/>
      <c r="B92" s="65"/>
      <c r="C92" s="65"/>
      <c r="D92" s="66"/>
      <c r="E92" s="65"/>
      <c r="F92" s="8">
        <f>SUM(F6:F91)</f>
        <v>4767156.290000001</v>
      </c>
      <c r="G92" s="66"/>
      <c r="H92" s="64"/>
      <c r="I92" s="65"/>
      <c r="J92" s="8">
        <f>SUM(J6:J91)</f>
        <v>4245483.82</v>
      </c>
      <c r="K92" s="25"/>
    </row>
    <row r="93" spans="6:11" ht="15.75" thickBot="1">
      <c r="F93" s="11"/>
      <c r="K93" s="25"/>
    </row>
    <row r="94" spans="2:11" ht="19.5" customHeight="1" thickBot="1">
      <c r="B94" s="172" t="s">
        <v>472</v>
      </c>
      <c r="C94" s="173"/>
      <c r="D94" s="174"/>
      <c r="E94" s="3"/>
      <c r="F94" s="124">
        <f>SUMIF(K6:K91,0,F6:F91)</f>
        <v>4463703.290000001</v>
      </c>
      <c r="G94" s="9"/>
      <c r="H94" s="9"/>
      <c r="I94" s="9"/>
      <c r="K94" s="25"/>
    </row>
    <row r="95" spans="6:11" ht="15">
      <c r="F95" s="11"/>
      <c r="K95" s="25"/>
    </row>
    <row r="96" ht="15.75" thickBot="1">
      <c r="K96" s="25"/>
    </row>
    <row r="97" spans="1:11" s="10" customFormat="1" ht="30" customHeight="1" thickBot="1">
      <c r="A97" s="178" t="s">
        <v>223</v>
      </c>
      <c r="B97" s="179"/>
      <c r="C97" s="179"/>
      <c r="D97" s="179"/>
      <c r="E97" s="179"/>
      <c r="F97" s="179"/>
      <c r="G97" s="179"/>
      <c r="H97" s="179"/>
      <c r="I97" s="179"/>
      <c r="J97" s="180"/>
      <c r="K97" s="25"/>
    </row>
    <row r="98" spans="1:11" ht="54">
      <c r="A98" s="28" t="s">
        <v>0</v>
      </c>
      <c r="B98" s="29" t="s">
        <v>1</v>
      </c>
      <c r="C98" s="29" t="s">
        <v>2</v>
      </c>
      <c r="D98" s="29" t="s">
        <v>3</v>
      </c>
      <c r="E98" s="29" t="s">
        <v>4</v>
      </c>
      <c r="F98" s="30" t="s">
        <v>5</v>
      </c>
      <c r="G98" s="29" t="s">
        <v>400</v>
      </c>
      <c r="H98" s="29" t="s">
        <v>6</v>
      </c>
      <c r="I98" s="30" t="s">
        <v>7</v>
      </c>
      <c r="J98" s="31" t="s">
        <v>8</v>
      </c>
      <c r="K98" s="25"/>
    </row>
    <row r="99" spans="1:11" ht="51">
      <c r="A99" s="32">
        <v>1</v>
      </c>
      <c r="B99" s="2" t="s">
        <v>230</v>
      </c>
      <c r="C99" s="2" t="s">
        <v>16</v>
      </c>
      <c r="D99" s="4">
        <v>41691.44652777778</v>
      </c>
      <c r="E99" s="2" t="s">
        <v>280</v>
      </c>
      <c r="F99" s="5">
        <v>101733.7</v>
      </c>
      <c r="G99" s="4">
        <v>41715</v>
      </c>
      <c r="H99" s="1"/>
      <c r="I99" s="2" t="s">
        <v>401</v>
      </c>
      <c r="J99" s="33">
        <v>101650.5</v>
      </c>
      <c r="K99" s="25">
        <f t="shared" si="1"/>
        <v>0</v>
      </c>
    </row>
    <row r="100" spans="1:11" ht="38.25">
      <c r="A100" s="32">
        <v>2</v>
      </c>
      <c r="B100" s="2" t="s">
        <v>19</v>
      </c>
      <c r="C100" s="2" t="s">
        <v>9</v>
      </c>
      <c r="D100" s="4">
        <v>41701.330555555556</v>
      </c>
      <c r="E100" s="2" t="s">
        <v>281</v>
      </c>
      <c r="F100" s="5">
        <v>122556.88</v>
      </c>
      <c r="G100" s="4"/>
      <c r="H100" s="6">
        <v>41710</v>
      </c>
      <c r="I100" s="2" t="s">
        <v>174</v>
      </c>
      <c r="J100" s="33">
        <v>0</v>
      </c>
      <c r="K100" s="25">
        <f t="shared" si="1"/>
        <v>1</v>
      </c>
    </row>
    <row r="101" spans="1:11" ht="63.75">
      <c r="A101" s="32">
        <v>3</v>
      </c>
      <c r="B101" s="2" t="s">
        <v>229</v>
      </c>
      <c r="C101" s="2" t="s">
        <v>49</v>
      </c>
      <c r="D101" s="4">
        <v>41701.333333333336</v>
      </c>
      <c r="E101" s="2" t="s">
        <v>282</v>
      </c>
      <c r="F101" s="5">
        <v>165200</v>
      </c>
      <c r="G101" s="4">
        <v>41717</v>
      </c>
      <c r="H101" s="1"/>
      <c r="I101" s="2" t="s">
        <v>402</v>
      </c>
      <c r="J101" s="33">
        <v>165200</v>
      </c>
      <c r="K101" s="25">
        <f t="shared" si="1"/>
        <v>0</v>
      </c>
    </row>
    <row r="102" spans="1:11" s="16" customFormat="1" ht="38.25">
      <c r="A102" s="47">
        <v>4</v>
      </c>
      <c r="B102" s="13" t="s">
        <v>228</v>
      </c>
      <c r="C102" s="13" t="s">
        <v>9</v>
      </c>
      <c r="D102" s="14">
        <v>41719.43680555555</v>
      </c>
      <c r="E102" s="13" t="s">
        <v>283</v>
      </c>
      <c r="F102" s="15">
        <v>73279.58</v>
      </c>
      <c r="G102" s="14">
        <v>41737</v>
      </c>
      <c r="H102" s="12"/>
      <c r="I102" s="13" t="s">
        <v>403</v>
      </c>
      <c r="J102" s="48">
        <v>65836</v>
      </c>
      <c r="K102" s="26">
        <f t="shared" si="1"/>
        <v>0</v>
      </c>
    </row>
    <row r="103" spans="1:11" ht="51">
      <c r="A103" s="32">
        <v>5</v>
      </c>
      <c r="B103" s="2" t="s">
        <v>227</v>
      </c>
      <c r="C103" s="2" t="s">
        <v>9</v>
      </c>
      <c r="D103" s="4">
        <v>41743.39444444444</v>
      </c>
      <c r="E103" s="2" t="s">
        <v>284</v>
      </c>
      <c r="F103" s="5">
        <v>40391.32</v>
      </c>
      <c r="G103" s="4">
        <v>41773</v>
      </c>
      <c r="H103" s="1"/>
      <c r="I103" s="2" t="s">
        <v>404</v>
      </c>
      <c r="J103" s="33">
        <v>21700</v>
      </c>
      <c r="K103" s="25">
        <f t="shared" si="1"/>
        <v>0</v>
      </c>
    </row>
    <row r="104" spans="1:11" ht="89.25">
      <c r="A104" s="32">
        <v>6</v>
      </c>
      <c r="B104" s="2" t="s">
        <v>226</v>
      </c>
      <c r="C104" s="2" t="s">
        <v>16</v>
      </c>
      <c r="D104" s="4">
        <v>41754.51736111111</v>
      </c>
      <c r="E104" s="2" t="s">
        <v>285</v>
      </c>
      <c r="F104" s="5">
        <v>81503.89</v>
      </c>
      <c r="G104" s="4">
        <v>41779</v>
      </c>
      <c r="H104" s="1"/>
      <c r="I104" s="2" t="s">
        <v>405</v>
      </c>
      <c r="J104" s="33">
        <v>58200</v>
      </c>
      <c r="K104" s="25">
        <f t="shared" si="1"/>
        <v>0</v>
      </c>
    </row>
    <row r="105" spans="1:11" ht="51">
      <c r="A105" s="32">
        <v>7</v>
      </c>
      <c r="B105" s="2" t="s">
        <v>225</v>
      </c>
      <c r="C105" s="2" t="s">
        <v>9</v>
      </c>
      <c r="D105" s="4">
        <v>41754.518055555556</v>
      </c>
      <c r="E105" s="2" t="s">
        <v>286</v>
      </c>
      <c r="F105" s="5">
        <v>191274.33</v>
      </c>
      <c r="G105" s="4">
        <v>41773</v>
      </c>
      <c r="H105" s="1"/>
      <c r="I105" s="2" t="s">
        <v>406</v>
      </c>
      <c r="J105" s="33">
        <v>155760</v>
      </c>
      <c r="K105" s="25">
        <f t="shared" si="1"/>
        <v>0</v>
      </c>
    </row>
    <row r="106" spans="1:11" ht="63.75">
      <c r="A106" s="32">
        <v>8</v>
      </c>
      <c r="B106" s="2" t="s">
        <v>224</v>
      </c>
      <c r="C106" s="2" t="s">
        <v>9</v>
      </c>
      <c r="D106" s="4">
        <v>41759.68958333333</v>
      </c>
      <c r="E106" s="2" t="s">
        <v>287</v>
      </c>
      <c r="F106" s="5">
        <v>102500</v>
      </c>
      <c r="G106" s="4">
        <v>41782</v>
      </c>
      <c r="H106" s="1"/>
      <c r="I106" s="2" t="s">
        <v>407</v>
      </c>
      <c r="J106" s="33">
        <v>84500</v>
      </c>
      <c r="K106" s="25">
        <f t="shared" si="1"/>
        <v>0</v>
      </c>
    </row>
    <row r="107" spans="1:11" ht="38.25">
      <c r="A107" s="32">
        <v>9</v>
      </c>
      <c r="B107" s="2" t="s">
        <v>239</v>
      </c>
      <c r="C107" s="2" t="s">
        <v>9</v>
      </c>
      <c r="D107" s="4">
        <v>41761.34166666667</v>
      </c>
      <c r="E107" s="2" t="s">
        <v>288</v>
      </c>
      <c r="F107" s="5">
        <v>67175.85</v>
      </c>
      <c r="G107" s="4">
        <v>41781</v>
      </c>
      <c r="H107" s="1"/>
      <c r="I107" s="2" t="s">
        <v>182</v>
      </c>
      <c r="J107" s="33">
        <v>47500</v>
      </c>
      <c r="K107" s="25">
        <f t="shared" si="1"/>
        <v>0</v>
      </c>
    </row>
    <row r="108" spans="1:11" ht="102">
      <c r="A108" s="32">
        <v>10</v>
      </c>
      <c r="B108" s="2" t="s">
        <v>238</v>
      </c>
      <c r="C108" s="2" t="s">
        <v>16</v>
      </c>
      <c r="D108" s="4">
        <v>41771.34027777778</v>
      </c>
      <c r="E108" s="2" t="s">
        <v>289</v>
      </c>
      <c r="F108" s="5">
        <v>74081.67</v>
      </c>
      <c r="G108" s="4"/>
      <c r="H108" s="6">
        <v>41781</v>
      </c>
      <c r="I108" s="2" t="s">
        <v>174</v>
      </c>
      <c r="J108" s="33">
        <v>0</v>
      </c>
      <c r="K108" s="25">
        <f t="shared" si="1"/>
        <v>1</v>
      </c>
    </row>
    <row r="109" spans="1:11" ht="38.25">
      <c r="A109" s="32">
        <v>11</v>
      </c>
      <c r="B109" s="2" t="s">
        <v>237</v>
      </c>
      <c r="C109" s="2" t="s">
        <v>9</v>
      </c>
      <c r="D109" s="4">
        <v>41775.376388888886</v>
      </c>
      <c r="E109" s="2" t="s">
        <v>290</v>
      </c>
      <c r="F109" s="5">
        <v>167264.37</v>
      </c>
      <c r="G109" s="4">
        <v>41800</v>
      </c>
      <c r="H109" s="1"/>
      <c r="I109" s="2" t="s">
        <v>408</v>
      </c>
      <c r="J109" s="33">
        <v>127000</v>
      </c>
      <c r="K109" s="25">
        <f t="shared" si="1"/>
        <v>0</v>
      </c>
    </row>
    <row r="110" spans="1:11" ht="38.25">
      <c r="A110" s="32">
        <v>12</v>
      </c>
      <c r="B110" s="2" t="s">
        <v>236</v>
      </c>
      <c r="C110" s="2" t="s">
        <v>9</v>
      </c>
      <c r="D110" s="4">
        <v>41782.334027777775</v>
      </c>
      <c r="E110" s="2" t="s">
        <v>291</v>
      </c>
      <c r="F110" s="5">
        <v>65122.46</v>
      </c>
      <c r="G110" s="4">
        <v>41807</v>
      </c>
      <c r="H110" s="1"/>
      <c r="I110" s="2" t="s">
        <v>409</v>
      </c>
      <c r="J110" s="33">
        <v>63650</v>
      </c>
      <c r="K110" s="25">
        <f t="shared" si="1"/>
        <v>0</v>
      </c>
    </row>
    <row r="111" spans="1:11" ht="38.25">
      <c r="A111" s="32">
        <v>13</v>
      </c>
      <c r="B111" s="2" t="s">
        <v>235</v>
      </c>
      <c r="C111" s="2" t="s">
        <v>9</v>
      </c>
      <c r="D111" s="4">
        <v>41794.33611111111</v>
      </c>
      <c r="E111" s="2" t="s">
        <v>292</v>
      </c>
      <c r="F111" s="5">
        <v>106190</v>
      </c>
      <c r="G111" s="4">
        <v>41810</v>
      </c>
      <c r="H111" s="1"/>
      <c r="I111" s="2" t="s">
        <v>410</v>
      </c>
      <c r="J111" s="33">
        <v>105940</v>
      </c>
      <c r="K111" s="25">
        <f t="shared" si="1"/>
        <v>0</v>
      </c>
    </row>
    <row r="112" spans="1:11" ht="51">
      <c r="A112" s="32">
        <v>14</v>
      </c>
      <c r="B112" s="2" t="s">
        <v>234</v>
      </c>
      <c r="C112" s="2" t="s">
        <v>9</v>
      </c>
      <c r="D112" s="4">
        <v>41807.48611111111</v>
      </c>
      <c r="E112" s="2" t="s">
        <v>293</v>
      </c>
      <c r="F112" s="5">
        <v>55013.56</v>
      </c>
      <c r="G112" s="4">
        <v>41824</v>
      </c>
      <c r="H112" s="1"/>
      <c r="I112" s="2" t="s">
        <v>411</v>
      </c>
      <c r="J112" s="33">
        <v>48050</v>
      </c>
      <c r="K112" s="25">
        <f t="shared" si="1"/>
        <v>0</v>
      </c>
    </row>
    <row r="113" spans="1:11" ht="38.25">
      <c r="A113" s="32">
        <v>15</v>
      </c>
      <c r="B113" s="2" t="s">
        <v>233</v>
      </c>
      <c r="C113" s="2" t="s">
        <v>9</v>
      </c>
      <c r="D113" s="4">
        <v>41810.54722222222</v>
      </c>
      <c r="E113" s="2" t="s">
        <v>294</v>
      </c>
      <c r="F113" s="5">
        <v>69390.75</v>
      </c>
      <c r="G113" s="4">
        <v>41837</v>
      </c>
      <c r="H113" s="1"/>
      <c r="I113" s="2" t="s">
        <v>412</v>
      </c>
      <c r="J113" s="33">
        <v>55350</v>
      </c>
      <c r="K113" s="25">
        <f t="shared" si="1"/>
        <v>0</v>
      </c>
    </row>
    <row r="114" spans="1:11" ht="51">
      <c r="A114" s="32">
        <v>16</v>
      </c>
      <c r="B114" s="2" t="s">
        <v>48</v>
      </c>
      <c r="C114" s="2" t="s">
        <v>9</v>
      </c>
      <c r="D114" s="4">
        <v>41813.34861111111</v>
      </c>
      <c r="E114" s="2" t="s">
        <v>295</v>
      </c>
      <c r="F114" s="5">
        <v>171336</v>
      </c>
      <c r="G114" s="4"/>
      <c r="H114" s="6">
        <v>41828</v>
      </c>
      <c r="I114" s="2" t="s">
        <v>174</v>
      </c>
      <c r="J114" s="33">
        <v>0</v>
      </c>
      <c r="K114" s="25">
        <f t="shared" si="1"/>
        <v>1</v>
      </c>
    </row>
    <row r="115" spans="1:11" ht="140.25">
      <c r="A115" s="32">
        <v>17</v>
      </c>
      <c r="B115" s="2" t="s">
        <v>232</v>
      </c>
      <c r="C115" s="2" t="s">
        <v>16</v>
      </c>
      <c r="D115" s="4">
        <v>41817.34097222222</v>
      </c>
      <c r="E115" s="2" t="s">
        <v>296</v>
      </c>
      <c r="F115" s="5">
        <v>90000</v>
      </c>
      <c r="G115" s="4">
        <v>41836</v>
      </c>
      <c r="H115" s="1"/>
      <c r="I115" s="2" t="s">
        <v>413</v>
      </c>
      <c r="J115" s="33">
        <v>90000</v>
      </c>
      <c r="K115" s="25">
        <f t="shared" si="1"/>
        <v>0</v>
      </c>
    </row>
    <row r="116" spans="1:11" ht="140.25">
      <c r="A116" s="32">
        <v>18</v>
      </c>
      <c r="B116" s="2" t="s">
        <v>231</v>
      </c>
      <c r="C116" s="2" t="s">
        <v>16</v>
      </c>
      <c r="D116" s="4">
        <v>41817.34097222222</v>
      </c>
      <c r="E116" s="2" t="s">
        <v>297</v>
      </c>
      <c r="F116" s="5">
        <v>60000</v>
      </c>
      <c r="G116" s="4">
        <v>41836</v>
      </c>
      <c r="H116" s="1"/>
      <c r="I116" s="2" t="s">
        <v>414</v>
      </c>
      <c r="J116" s="33">
        <v>60000</v>
      </c>
      <c r="K116" s="25">
        <f t="shared" si="1"/>
        <v>0</v>
      </c>
    </row>
    <row r="117" spans="1:11" ht="76.5">
      <c r="A117" s="32">
        <v>19</v>
      </c>
      <c r="B117" s="2" t="s">
        <v>247</v>
      </c>
      <c r="C117" s="2" t="s">
        <v>9</v>
      </c>
      <c r="D117" s="4">
        <v>41817.34166666667</v>
      </c>
      <c r="E117" s="2" t="s">
        <v>298</v>
      </c>
      <c r="F117" s="5">
        <v>74070.35</v>
      </c>
      <c r="G117" s="4">
        <v>41872</v>
      </c>
      <c r="H117" s="1"/>
      <c r="I117" s="2" t="s">
        <v>415</v>
      </c>
      <c r="J117" s="33">
        <v>69990</v>
      </c>
      <c r="K117" s="25">
        <f t="shared" si="1"/>
        <v>0</v>
      </c>
    </row>
    <row r="118" spans="1:11" ht="51">
      <c r="A118" s="32">
        <v>20</v>
      </c>
      <c r="B118" s="2" t="s">
        <v>225</v>
      </c>
      <c r="C118" s="2" t="s">
        <v>9</v>
      </c>
      <c r="D118" s="4">
        <v>41817.34166666667</v>
      </c>
      <c r="E118" s="2" t="s">
        <v>299</v>
      </c>
      <c r="F118" s="5">
        <v>50176.32</v>
      </c>
      <c r="G118" s="4">
        <v>41836</v>
      </c>
      <c r="H118" s="1"/>
      <c r="I118" s="2" t="s">
        <v>406</v>
      </c>
      <c r="J118" s="33">
        <v>49560</v>
      </c>
      <c r="K118" s="25">
        <f t="shared" si="1"/>
        <v>0</v>
      </c>
    </row>
    <row r="119" spans="1:11" s="16" customFormat="1" ht="76.5">
      <c r="A119" s="47">
        <v>21</v>
      </c>
      <c r="B119" s="13" t="s">
        <v>246</v>
      </c>
      <c r="C119" s="13" t="s">
        <v>9</v>
      </c>
      <c r="D119" s="14">
        <v>41820.342361111114</v>
      </c>
      <c r="E119" s="13" t="s">
        <v>300</v>
      </c>
      <c r="F119" s="15">
        <v>64239.2</v>
      </c>
      <c r="G119" s="14">
        <v>41870</v>
      </c>
      <c r="H119" s="12"/>
      <c r="I119" s="13" t="s">
        <v>416</v>
      </c>
      <c r="J119" s="48">
        <v>48888</v>
      </c>
      <c r="K119" s="26">
        <f t="shared" si="1"/>
        <v>0</v>
      </c>
    </row>
    <row r="120" spans="1:11" ht="15">
      <c r="A120" s="186">
        <v>22</v>
      </c>
      <c r="B120" s="184" t="s">
        <v>245</v>
      </c>
      <c r="C120" s="184" t="s">
        <v>9</v>
      </c>
      <c r="D120" s="188">
        <v>41823</v>
      </c>
      <c r="E120" s="184" t="s">
        <v>301</v>
      </c>
      <c r="F120" s="5">
        <v>62016.41</v>
      </c>
      <c r="G120" s="4">
        <v>41844</v>
      </c>
      <c r="H120" s="1"/>
      <c r="I120" s="2" t="s">
        <v>454</v>
      </c>
      <c r="J120" s="33">
        <v>51490.24</v>
      </c>
      <c r="K120" s="25">
        <f t="shared" si="1"/>
        <v>0</v>
      </c>
    </row>
    <row r="121" spans="1:11" ht="25.5">
      <c r="A121" s="187"/>
      <c r="B121" s="185"/>
      <c r="C121" s="185"/>
      <c r="D121" s="189"/>
      <c r="E121" s="185"/>
      <c r="F121" s="5">
        <v>34855.52</v>
      </c>
      <c r="G121" s="4">
        <v>41852</v>
      </c>
      <c r="H121" s="1"/>
      <c r="I121" s="2" t="s">
        <v>455</v>
      </c>
      <c r="J121" s="33">
        <v>25525.5</v>
      </c>
      <c r="K121" s="25">
        <f t="shared" si="1"/>
        <v>0</v>
      </c>
    </row>
    <row r="122" spans="1:11" ht="38.25">
      <c r="A122" s="32">
        <v>23</v>
      </c>
      <c r="B122" s="2" t="s">
        <v>81</v>
      </c>
      <c r="C122" s="2" t="s">
        <v>9</v>
      </c>
      <c r="D122" s="4">
        <v>41823.72986111111</v>
      </c>
      <c r="E122" s="2" t="s">
        <v>302</v>
      </c>
      <c r="F122" s="5">
        <v>50050</v>
      </c>
      <c r="G122" s="4">
        <v>41852</v>
      </c>
      <c r="H122" s="1"/>
      <c r="I122" s="2" t="s">
        <v>417</v>
      </c>
      <c r="J122" s="33">
        <v>45190</v>
      </c>
      <c r="K122" s="25">
        <f t="shared" si="1"/>
        <v>0</v>
      </c>
    </row>
    <row r="123" spans="1:11" ht="15" customHeight="1">
      <c r="A123" s="186">
        <v>24</v>
      </c>
      <c r="B123" s="184" t="s">
        <v>244</v>
      </c>
      <c r="C123" s="184" t="s">
        <v>9</v>
      </c>
      <c r="D123" s="188">
        <v>41827</v>
      </c>
      <c r="E123" s="184" t="s">
        <v>303</v>
      </c>
      <c r="F123" s="5">
        <v>49500</v>
      </c>
      <c r="G123" s="4">
        <v>41858</v>
      </c>
      <c r="H123" s="1"/>
      <c r="I123" s="2" t="s">
        <v>456</v>
      </c>
      <c r="J123" s="33">
        <v>45900</v>
      </c>
      <c r="K123" s="25">
        <f t="shared" si="1"/>
        <v>0</v>
      </c>
    </row>
    <row r="124" spans="1:11" ht="38.25">
      <c r="A124" s="190"/>
      <c r="B124" s="191"/>
      <c r="C124" s="191"/>
      <c r="D124" s="192"/>
      <c r="E124" s="191"/>
      <c r="F124" s="5">
        <v>63720</v>
      </c>
      <c r="G124" s="4">
        <v>41858</v>
      </c>
      <c r="H124" s="1"/>
      <c r="I124" s="2" t="s">
        <v>457</v>
      </c>
      <c r="J124" s="33">
        <v>57760</v>
      </c>
      <c r="K124" s="25">
        <f t="shared" si="1"/>
        <v>0</v>
      </c>
    </row>
    <row r="125" spans="1:11" ht="15">
      <c r="A125" s="187"/>
      <c r="B125" s="185"/>
      <c r="C125" s="185"/>
      <c r="D125" s="189"/>
      <c r="E125" s="185"/>
      <c r="F125" s="5">
        <v>34200</v>
      </c>
      <c r="G125" s="4">
        <v>41858</v>
      </c>
      <c r="H125" s="1"/>
      <c r="I125" s="2" t="s">
        <v>458</v>
      </c>
      <c r="J125" s="33">
        <v>28950</v>
      </c>
      <c r="K125" s="25">
        <f t="shared" si="1"/>
        <v>0</v>
      </c>
    </row>
    <row r="126" spans="1:11" ht="38.25">
      <c r="A126" s="32">
        <v>25</v>
      </c>
      <c r="B126" s="2" t="s">
        <v>243</v>
      </c>
      <c r="C126" s="2" t="s">
        <v>9</v>
      </c>
      <c r="D126" s="4">
        <v>41831.33541666667</v>
      </c>
      <c r="E126" s="2" t="s">
        <v>304</v>
      </c>
      <c r="F126" s="5">
        <v>155250</v>
      </c>
      <c r="G126" s="4">
        <v>41851</v>
      </c>
      <c r="H126" s="1"/>
      <c r="I126" s="2" t="s">
        <v>418</v>
      </c>
      <c r="J126" s="33">
        <v>155002</v>
      </c>
      <c r="K126" s="25">
        <f t="shared" si="1"/>
        <v>0</v>
      </c>
    </row>
    <row r="127" spans="1:11" ht="76.5">
      <c r="A127" s="32">
        <v>26</v>
      </c>
      <c r="B127" s="2" t="s">
        <v>242</v>
      </c>
      <c r="C127" s="2" t="s">
        <v>9</v>
      </c>
      <c r="D127" s="4">
        <v>41836.419444444444</v>
      </c>
      <c r="E127" s="2" t="s">
        <v>305</v>
      </c>
      <c r="F127" s="5">
        <v>133593.99</v>
      </c>
      <c r="G127" s="4">
        <v>41862</v>
      </c>
      <c r="H127" s="1"/>
      <c r="I127" s="2" t="s">
        <v>419</v>
      </c>
      <c r="J127" s="33">
        <v>133000</v>
      </c>
      <c r="K127" s="25">
        <f t="shared" si="1"/>
        <v>0</v>
      </c>
    </row>
    <row r="128" spans="1:11" ht="38.25">
      <c r="A128" s="32">
        <v>27</v>
      </c>
      <c r="B128" s="2" t="s">
        <v>241</v>
      </c>
      <c r="C128" s="2" t="s">
        <v>9</v>
      </c>
      <c r="D128" s="4">
        <v>41845.81527777778</v>
      </c>
      <c r="E128" s="2" t="s">
        <v>306</v>
      </c>
      <c r="F128" s="5">
        <v>55591.11</v>
      </c>
      <c r="G128" s="4">
        <v>41872</v>
      </c>
      <c r="H128" s="1"/>
      <c r="I128" s="2" t="s">
        <v>420</v>
      </c>
      <c r="J128" s="33">
        <v>40000</v>
      </c>
      <c r="K128" s="25">
        <f t="shared" si="1"/>
        <v>0</v>
      </c>
    </row>
    <row r="129" spans="1:11" ht="38.25">
      <c r="A129" s="32">
        <v>28</v>
      </c>
      <c r="B129" s="2" t="s">
        <v>240</v>
      </c>
      <c r="C129" s="2" t="s">
        <v>9</v>
      </c>
      <c r="D129" s="4">
        <v>41845.81597222222</v>
      </c>
      <c r="E129" s="2" t="s">
        <v>307</v>
      </c>
      <c r="F129" s="5">
        <v>99250</v>
      </c>
      <c r="G129" s="4">
        <v>41872</v>
      </c>
      <c r="H129" s="1"/>
      <c r="I129" s="2" t="s">
        <v>421</v>
      </c>
      <c r="J129" s="33">
        <v>69992</v>
      </c>
      <c r="K129" s="25">
        <f t="shared" si="1"/>
        <v>0</v>
      </c>
    </row>
    <row r="130" spans="1:11" ht="38.25">
      <c r="A130" s="32">
        <v>29</v>
      </c>
      <c r="B130" s="2" t="s">
        <v>256</v>
      </c>
      <c r="C130" s="2" t="s">
        <v>9</v>
      </c>
      <c r="D130" s="4">
        <v>41845.81597222222</v>
      </c>
      <c r="E130" s="2" t="s">
        <v>308</v>
      </c>
      <c r="F130" s="5">
        <v>51800</v>
      </c>
      <c r="G130" s="4">
        <v>41873</v>
      </c>
      <c r="H130" s="1"/>
      <c r="I130" s="2" t="s">
        <v>422</v>
      </c>
      <c r="J130" s="33">
        <v>38700</v>
      </c>
      <c r="K130" s="25">
        <f t="shared" si="1"/>
        <v>0</v>
      </c>
    </row>
    <row r="131" spans="1:11" ht="140.25">
      <c r="A131" s="32">
        <v>30</v>
      </c>
      <c r="B131" s="2" t="s">
        <v>255</v>
      </c>
      <c r="C131" s="2" t="s">
        <v>49</v>
      </c>
      <c r="D131" s="4">
        <v>41859.46805555555</v>
      </c>
      <c r="E131" s="2" t="s">
        <v>309</v>
      </c>
      <c r="F131" s="5">
        <v>57785.86</v>
      </c>
      <c r="G131" s="4">
        <v>41887</v>
      </c>
      <c r="H131" s="1"/>
      <c r="I131" s="2" t="s">
        <v>423</v>
      </c>
      <c r="J131" s="33">
        <v>57785.86</v>
      </c>
      <c r="K131" s="25">
        <f t="shared" si="1"/>
        <v>0</v>
      </c>
    </row>
    <row r="132" spans="1:11" ht="63.75">
      <c r="A132" s="32">
        <v>31</v>
      </c>
      <c r="B132" s="2" t="s">
        <v>254</v>
      </c>
      <c r="C132" s="2" t="s">
        <v>9</v>
      </c>
      <c r="D132" s="4">
        <v>41869.57430555556</v>
      </c>
      <c r="E132" s="2" t="s">
        <v>310</v>
      </c>
      <c r="F132" s="5">
        <v>100577.13</v>
      </c>
      <c r="G132" s="4">
        <v>41898</v>
      </c>
      <c r="H132" s="1"/>
      <c r="I132" s="2" t="s">
        <v>190</v>
      </c>
      <c r="J132" s="33">
        <v>80997.12</v>
      </c>
      <c r="K132" s="25">
        <f t="shared" si="1"/>
        <v>0</v>
      </c>
    </row>
    <row r="133" spans="1:11" ht="51">
      <c r="A133" s="32">
        <v>32</v>
      </c>
      <c r="B133" s="2" t="s">
        <v>247</v>
      </c>
      <c r="C133" s="2" t="s">
        <v>9</v>
      </c>
      <c r="D133" s="4">
        <v>41872.451516203706</v>
      </c>
      <c r="E133" s="2" t="s">
        <v>298</v>
      </c>
      <c r="F133" s="5">
        <v>74070.35</v>
      </c>
      <c r="G133" s="4">
        <v>41898</v>
      </c>
      <c r="H133" s="1"/>
      <c r="I133" s="2" t="s">
        <v>424</v>
      </c>
      <c r="J133" s="33">
        <v>61500</v>
      </c>
      <c r="K133" s="25">
        <f t="shared" si="1"/>
        <v>0</v>
      </c>
    </row>
    <row r="134" spans="1:11" ht="76.5">
      <c r="A134" s="32">
        <v>33</v>
      </c>
      <c r="B134" s="2" t="s">
        <v>253</v>
      </c>
      <c r="C134" s="2" t="s">
        <v>9</v>
      </c>
      <c r="D134" s="4">
        <v>41873.404861111114</v>
      </c>
      <c r="E134" s="2" t="s">
        <v>311</v>
      </c>
      <c r="F134" s="5">
        <v>65471.98</v>
      </c>
      <c r="G134" s="4">
        <v>41898</v>
      </c>
      <c r="H134" s="1"/>
      <c r="I134" s="2" t="s">
        <v>425</v>
      </c>
      <c r="J134" s="33">
        <v>52350</v>
      </c>
      <c r="K134" s="25">
        <f t="shared" si="1"/>
        <v>0</v>
      </c>
    </row>
    <row r="135" spans="1:11" ht="38.25">
      <c r="A135" s="32">
        <v>34</v>
      </c>
      <c r="B135" s="2" t="s">
        <v>252</v>
      </c>
      <c r="C135" s="2" t="s">
        <v>9</v>
      </c>
      <c r="D135" s="4">
        <v>41876.631944444445</v>
      </c>
      <c r="E135" s="2" t="s">
        <v>312</v>
      </c>
      <c r="F135" s="5">
        <v>162568</v>
      </c>
      <c r="G135" s="4">
        <v>41892</v>
      </c>
      <c r="H135" s="1"/>
      <c r="I135" s="2" t="s">
        <v>195</v>
      </c>
      <c r="J135" s="33">
        <v>162568</v>
      </c>
      <c r="K135" s="25">
        <f t="shared" si="1"/>
        <v>0</v>
      </c>
    </row>
    <row r="136" spans="1:11" ht="38.25">
      <c r="A136" s="32">
        <v>35</v>
      </c>
      <c r="B136" s="2" t="s">
        <v>251</v>
      </c>
      <c r="C136" s="2" t="s">
        <v>9</v>
      </c>
      <c r="D136" s="4">
        <v>41876.63263888889</v>
      </c>
      <c r="E136" s="2" t="s">
        <v>313</v>
      </c>
      <c r="F136" s="5">
        <v>157544</v>
      </c>
      <c r="G136" s="4">
        <v>41892</v>
      </c>
      <c r="H136" s="1"/>
      <c r="I136" s="2" t="s">
        <v>195</v>
      </c>
      <c r="J136" s="33">
        <v>157544</v>
      </c>
      <c r="K136" s="25">
        <f t="shared" si="1"/>
        <v>0</v>
      </c>
    </row>
    <row r="137" spans="1:11" ht="38.25">
      <c r="A137" s="32">
        <v>36</v>
      </c>
      <c r="B137" s="2" t="s">
        <v>250</v>
      </c>
      <c r="C137" s="2" t="s">
        <v>9</v>
      </c>
      <c r="D137" s="4">
        <v>41879.66388888889</v>
      </c>
      <c r="E137" s="2" t="s">
        <v>314</v>
      </c>
      <c r="F137" s="5">
        <v>50166.82</v>
      </c>
      <c r="G137" s="4">
        <v>41906</v>
      </c>
      <c r="H137" s="1"/>
      <c r="I137" s="2" t="s">
        <v>420</v>
      </c>
      <c r="J137" s="33">
        <v>36120.11</v>
      </c>
      <c r="K137" s="25">
        <f aca="true" t="shared" si="2" ref="K137:K201">IF(I137="DESIERTO",1,0)</f>
        <v>0</v>
      </c>
    </row>
    <row r="138" spans="1:11" ht="51">
      <c r="A138" s="32">
        <v>37</v>
      </c>
      <c r="B138" s="2" t="s">
        <v>249</v>
      </c>
      <c r="C138" s="2" t="s">
        <v>9</v>
      </c>
      <c r="D138" s="4">
        <v>41885.34861111111</v>
      </c>
      <c r="E138" s="2" t="s">
        <v>315</v>
      </c>
      <c r="F138" s="5">
        <v>65353.12</v>
      </c>
      <c r="G138" s="4">
        <v>41901</v>
      </c>
      <c r="H138" s="1"/>
      <c r="I138" s="2" t="s">
        <v>426</v>
      </c>
      <c r="J138" s="33">
        <v>58817.81</v>
      </c>
      <c r="K138" s="25">
        <f t="shared" si="2"/>
        <v>0</v>
      </c>
    </row>
    <row r="139" spans="1:11" ht="38.25">
      <c r="A139" s="32">
        <v>38</v>
      </c>
      <c r="B139" s="2" t="s">
        <v>248</v>
      </c>
      <c r="C139" s="2" t="s">
        <v>9</v>
      </c>
      <c r="D139" s="4">
        <v>41887.430555555555</v>
      </c>
      <c r="E139" s="2" t="s">
        <v>316</v>
      </c>
      <c r="F139" s="5">
        <v>199972.5</v>
      </c>
      <c r="G139" s="4">
        <v>41905</v>
      </c>
      <c r="H139" s="1"/>
      <c r="I139" s="2" t="s">
        <v>411</v>
      </c>
      <c r="J139" s="33">
        <v>182000</v>
      </c>
      <c r="K139" s="25">
        <f t="shared" si="2"/>
        <v>0</v>
      </c>
    </row>
    <row r="140" spans="1:11" ht="51">
      <c r="A140" s="32">
        <v>39</v>
      </c>
      <c r="B140" s="2" t="s">
        <v>264</v>
      </c>
      <c r="C140" s="2" t="s">
        <v>9</v>
      </c>
      <c r="D140" s="4">
        <v>41901.43263888889</v>
      </c>
      <c r="E140" s="2" t="s">
        <v>317</v>
      </c>
      <c r="F140" s="5">
        <v>161969.64</v>
      </c>
      <c r="G140" s="4">
        <v>41934</v>
      </c>
      <c r="H140" s="1"/>
      <c r="I140" s="2" t="s">
        <v>427</v>
      </c>
      <c r="J140" s="33">
        <v>141990</v>
      </c>
      <c r="K140" s="25">
        <f t="shared" si="2"/>
        <v>0</v>
      </c>
    </row>
    <row r="141" spans="1:11" s="16" customFormat="1" ht="15">
      <c r="A141" s="193">
        <v>40</v>
      </c>
      <c r="B141" s="196" t="s">
        <v>263</v>
      </c>
      <c r="C141" s="196" t="s">
        <v>9</v>
      </c>
      <c r="D141" s="199">
        <v>41905</v>
      </c>
      <c r="E141" s="196" t="s">
        <v>318</v>
      </c>
      <c r="F141" s="15">
        <v>43407.24</v>
      </c>
      <c r="G141" s="14">
        <v>41927</v>
      </c>
      <c r="H141" s="12"/>
      <c r="I141" s="13" t="s">
        <v>459</v>
      </c>
      <c r="J141" s="48">
        <v>43407.24</v>
      </c>
      <c r="K141" s="26">
        <f t="shared" si="2"/>
        <v>0</v>
      </c>
    </row>
    <row r="142" spans="1:11" s="16" customFormat="1" ht="14.25" customHeight="1">
      <c r="A142" s="194"/>
      <c r="B142" s="197"/>
      <c r="C142" s="197"/>
      <c r="D142" s="200"/>
      <c r="E142" s="197"/>
      <c r="F142" s="15">
        <v>18720</v>
      </c>
      <c r="G142" s="14">
        <v>41927</v>
      </c>
      <c r="H142" s="12"/>
      <c r="I142" s="13" t="s">
        <v>459</v>
      </c>
      <c r="J142" s="48">
        <v>18720</v>
      </c>
      <c r="K142" s="26">
        <f t="shared" si="2"/>
        <v>0</v>
      </c>
    </row>
    <row r="143" spans="1:11" s="16" customFormat="1" ht="15">
      <c r="A143" s="195"/>
      <c r="B143" s="198"/>
      <c r="C143" s="198"/>
      <c r="D143" s="201"/>
      <c r="E143" s="198"/>
      <c r="F143" s="15">
        <v>26516.16</v>
      </c>
      <c r="G143" s="14">
        <v>41927</v>
      </c>
      <c r="H143" s="12"/>
      <c r="I143" s="13" t="s">
        <v>459</v>
      </c>
      <c r="J143" s="48">
        <v>26516.16</v>
      </c>
      <c r="K143" s="26">
        <f t="shared" si="2"/>
        <v>0</v>
      </c>
    </row>
    <row r="144" spans="1:11" ht="38.25">
      <c r="A144" s="32">
        <v>41</v>
      </c>
      <c r="B144" s="2" t="s">
        <v>262</v>
      </c>
      <c r="C144" s="2" t="s">
        <v>9</v>
      </c>
      <c r="D144" s="4">
        <v>41919.47222222222</v>
      </c>
      <c r="E144" s="2" t="s">
        <v>319</v>
      </c>
      <c r="F144" s="5">
        <v>62663.9</v>
      </c>
      <c r="G144" s="4">
        <v>41946</v>
      </c>
      <c r="H144" s="1"/>
      <c r="I144" s="2" t="s">
        <v>171</v>
      </c>
      <c r="J144" s="33">
        <v>56162.1</v>
      </c>
      <c r="K144" s="25">
        <f t="shared" si="2"/>
        <v>0</v>
      </c>
    </row>
    <row r="145" spans="1:11" ht="51">
      <c r="A145" s="32">
        <v>42</v>
      </c>
      <c r="B145" s="2" t="s">
        <v>227</v>
      </c>
      <c r="C145" s="2" t="s">
        <v>9</v>
      </c>
      <c r="D145" s="4">
        <v>41919.472916666666</v>
      </c>
      <c r="E145" s="2" t="s">
        <v>320</v>
      </c>
      <c r="F145" s="5">
        <v>42616.95</v>
      </c>
      <c r="G145" s="4">
        <v>41953</v>
      </c>
      <c r="H145" s="1"/>
      <c r="I145" s="2" t="s">
        <v>428</v>
      </c>
      <c r="J145" s="33">
        <v>33500</v>
      </c>
      <c r="K145" s="25">
        <f t="shared" si="2"/>
        <v>0</v>
      </c>
    </row>
    <row r="146" spans="1:11" ht="38.25">
      <c r="A146" s="32">
        <v>43</v>
      </c>
      <c r="B146" s="2" t="s">
        <v>261</v>
      </c>
      <c r="C146" s="2" t="s">
        <v>9</v>
      </c>
      <c r="D146" s="4">
        <v>41919.472916666666</v>
      </c>
      <c r="E146" s="2" t="s">
        <v>321</v>
      </c>
      <c r="F146" s="5">
        <v>69878.11</v>
      </c>
      <c r="G146" s="4">
        <v>41940</v>
      </c>
      <c r="H146" s="1"/>
      <c r="I146" s="2" t="s">
        <v>178</v>
      </c>
      <c r="J146" s="33">
        <v>69359.87</v>
      </c>
      <c r="K146" s="25">
        <f t="shared" si="2"/>
        <v>0</v>
      </c>
    </row>
    <row r="147" spans="1:11" ht="38.25">
      <c r="A147" s="32">
        <v>44</v>
      </c>
      <c r="B147" s="2" t="s">
        <v>81</v>
      </c>
      <c r="C147" s="2" t="s">
        <v>9</v>
      </c>
      <c r="D147" s="4">
        <v>41919.472916666666</v>
      </c>
      <c r="E147" s="2" t="s">
        <v>322</v>
      </c>
      <c r="F147" s="5">
        <v>150573.75</v>
      </c>
      <c r="G147" s="4">
        <v>41946</v>
      </c>
      <c r="H147" s="1"/>
      <c r="I147" s="2" t="s">
        <v>204</v>
      </c>
      <c r="J147" s="33">
        <v>124000</v>
      </c>
      <c r="K147" s="25">
        <f t="shared" si="2"/>
        <v>0</v>
      </c>
    </row>
    <row r="148" spans="1:11" ht="51">
      <c r="A148" s="32">
        <v>45</v>
      </c>
      <c r="B148" s="2" t="s">
        <v>260</v>
      </c>
      <c r="C148" s="2" t="s">
        <v>9</v>
      </c>
      <c r="D148" s="4">
        <v>41933.45347222222</v>
      </c>
      <c r="E148" s="2" t="s">
        <v>323</v>
      </c>
      <c r="F148" s="5">
        <v>167949</v>
      </c>
      <c r="G148" s="4">
        <v>41961</v>
      </c>
      <c r="H148" s="1"/>
      <c r="I148" s="2" t="s">
        <v>429</v>
      </c>
      <c r="J148" s="33">
        <v>155550</v>
      </c>
      <c r="K148" s="25">
        <f t="shared" si="2"/>
        <v>0</v>
      </c>
    </row>
    <row r="149" spans="1:11" ht="38.25">
      <c r="A149" s="32">
        <v>46</v>
      </c>
      <c r="B149" s="2" t="s">
        <v>259</v>
      </c>
      <c r="C149" s="2" t="s">
        <v>9</v>
      </c>
      <c r="D149" s="4">
        <v>41933.46944444445</v>
      </c>
      <c r="E149" s="2" t="s">
        <v>324</v>
      </c>
      <c r="F149" s="5">
        <v>130800</v>
      </c>
      <c r="G149" s="4">
        <v>41964</v>
      </c>
      <c r="H149" s="1"/>
      <c r="I149" s="2" t="s">
        <v>430</v>
      </c>
      <c r="J149" s="33">
        <v>129600</v>
      </c>
      <c r="K149" s="25">
        <f t="shared" si="2"/>
        <v>0</v>
      </c>
    </row>
    <row r="150" spans="1:11" ht="38.25">
      <c r="A150" s="32">
        <v>47</v>
      </c>
      <c r="B150" s="2" t="s">
        <v>258</v>
      </c>
      <c r="C150" s="2" t="s">
        <v>9</v>
      </c>
      <c r="D150" s="4">
        <v>41933.589583333334</v>
      </c>
      <c r="E150" s="2" t="s">
        <v>325</v>
      </c>
      <c r="F150" s="5">
        <v>99484</v>
      </c>
      <c r="G150" s="4">
        <v>41964</v>
      </c>
      <c r="H150" s="1"/>
      <c r="I150" s="2" t="s">
        <v>431</v>
      </c>
      <c r="J150" s="33">
        <v>88000</v>
      </c>
      <c r="K150" s="25">
        <f t="shared" si="2"/>
        <v>0</v>
      </c>
    </row>
    <row r="151" spans="1:11" ht="89.25">
      <c r="A151" s="32">
        <v>48</v>
      </c>
      <c r="B151" s="2" t="s">
        <v>273</v>
      </c>
      <c r="C151" s="2" t="s">
        <v>16</v>
      </c>
      <c r="D151" s="4">
        <v>41939.399305555555</v>
      </c>
      <c r="E151" s="2" t="s">
        <v>327</v>
      </c>
      <c r="F151" s="5">
        <v>96561.68</v>
      </c>
      <c r="G151" s="4">
        <v>41964</v>
      </c>
      <c r="H151" s="1"/>
      <c r="I151" s="2" t="s">
        <v>432</v>
      </c>
      <c r="J151" s="33">
        <v>63103.6</v>
      </c>
      <c r="K151" s="25">
        <f t="shared" si="2"/>
        <v>0</v>
      </c>
    </row>
    <row r="152" spans="1:11" ht="38.25">
      <c r="A152" s="32">
        <v>49</v>
      </c>
      <c r="B152" s="2" t="s">
        <v>272</v>
      </c>
      <c r="C152" s="2" t="s">
        <v>9</v>
      </c>
      <c r="D152" s="4">
        <v>41941.614583333336</v>
      </c>
      <c r="E152" s="2" t="s">
        <v>328</v>
      </c>
      <c r="F152" s="5">
        <v>124620</v>
      </c>
      <c r="G152" s="4">
        <v>41964</v>
      </c>
      <c r="H152" s="1"/>
      <c r="I152" s="2" t="s">
        <v>194</v>
      </c>
      <c r="J152" s="33">
        <v>87234</v>
      </c>
      <c r="K152" s="25">
        <f t="shared" si="2"/>
        <v>0</v>
      </c>
    </row>
    <row r="153" spans="1:11" ht="38.25">
      <c r="A153" s="32">
        <v>50</v>
      </c>
      <c r="B153" s="2" t="s">
        <v>271</v>
      </c>
      <c r="C153" s="2" t="s">
        <v>9</v>
      </c>
      <c r="D153" s="4">
        <v>41941.615277777775</v>
      </c>
      <c r="E153" s="2" t="s">
        <v>329</v>
      </c>
      <c r="F153" s="5">
        <v>63142</v>
      </c>
      <c r="G153" s="4">
        <v>41964</v>
      </c>
      <c r="H153" s="1"/>
      <c r="I153" s="2" t="s">
        <v>194</v>
      </c>
      <c r="J153" s="33">
        <v>51550</v>
      </c>
      <c r="K153" s="25">
        <f t="shared" si="2"/>
        <v>0</v>
      </c>
    </row>
    <row r="154" spans="1:11" ht="38.25">
      <c r="A154" s="32">
        <v>51</v>
      </c>
      <c r="B154" s="2" t="s">
        <v>270</v>
      </c>
      <c r="C154" s="2" t="s">
        <v>9</v>
      </c>
      <c r="D154" s="4">
        <v>41941.615277777775</v>
      </c>
      <c r="E154" s="2" t="s">
        <v>330</v>
      </c>
      <c r="F154" s="5">
        <v>92925</v>
      </c>
      <c r="G154" s="4">
        <v>41969</v>
      </c>
      <c r="H154" s="1"/>
      <c r="I154" s="2" t="s">
        <v>429</v>
      </c>
      <c r="J154" s="33">
        <v>69965</v>
      </c>
      <c r="K154" s="25">
        <f t="shared" si="2"/>
        <v>0</v>
      </c>
    </row>
    <row r="155" spans="1:11" ht="38.25">
      <c r="A155" s="32">
        <v>52</v>
      </c>
      <c r="B155" s="2" t="s">
        <v>269</v>
      </c>
      <c r="C155" s="2" t="s">
        <v>9</v>
      </c>
      <c r="D155" s="4">
        <v>41941.615277777775</v>
      </c>
      <c r="E155" s="2" t="s">
        <v>331</v>
      </c>
      <c r="F155" s="5">
        <v>53480</v>
      </c>
      <c r="G155" s="4">
        <v>41957</v>
      </c>
      <c r="H155" s="1"/>
      <c r="I155" s="2" t="s">
        <v>433</v>
      </c>
      <c r="J155" s="33">
        <v>53480</v>
      </c>
      <c r="K155" s="25">
        <f t="shared" si="2"/>
        <v>0</v>
      </c>
    </row>
    <row r="156" spans="1:11" ht="52.5" customHeight="1">
      <c r="A156" s="32">
        <v>53</v>
      </c>
      <c r="B156" s="2" t="s">
        <v>243</v>
      </c>
      <c r="C156" s="2" t="s">
        <v>9</v>
      </c>
      <c r="D156" s="4">
        <v>41947.58819444444</v>
      </c>
      <c r="E156" s="2" t="s">
        <v>332</v>
      </c>
      <c r="F156" s="5">
        <v>125520</v>
      </c>
      <c r="G156" s="4">
        <v>41967</v>
      </c>
      <c r="H156" s="1"/>
      <c r="I156" s="2" t="s">
        <v>434</v>
      </c>
      <c r="J156" s="33">
        <v>94599</v>
      </c>
      <c r="K156" s="25">
        <f t="shared" si="2"/>
        <v>0</v>
      </c>
    </row>
    <row r="157" spans="1:11" ht="51">
      <c r="A157" s="32">
        <v>54</v>
      </c>
      <c r="B157" s="2" t="s">
        <v>268</v>
      </c>
      <c r="C157" s="2" t="s">
        <v>9</v>
      </c>
      <c r="D157" s="4">
        <v>41949.34305555555</v>
      </c>
      <c r="E157" s="2" t="s">
        <v>333</v>
      </c>
      <c r="F157" s="5">
        <v>100151</v>
      </c>
      <c r="G157" s="4">
        <v>41991</v>
      </c>
      <c r="H157" s="1"/>
      <c r="I157" s="2" t="s">
        <v>435</v>
      </c>
      <c r="J157" s="33">
        <v>75113</v>
      </c>
      <c r="K157" s="25">
        <f t="shared" si="2"/>
        <v>0</v>
      </c>
    </row>
    <row r="158" spans="1:11" ht="51">
      <c r="A158" s="32">
        <v>55</v>
      </c>
      <c r="B158" s="2" t="s">
        <v>267</v>
      </c>
      <c r="C158" s="2" t="s">
        <v>9</v>
      </c>
      <c r="D158" s="4">
        <v>41953.34861111111</v>
      </c>
      <c r="E158" s="2" t="s">
        <v>334</v>
      </c>
      <c r="F158" s="5">
        <v>188284</v>
      </c>
      <c r="G158" s="4">
        <v>41969</v>
      </c>
      <c r="H158" s="1"/>
      <c r="I158" s="2" t="s">
        <v>436</v>
      </c>
      <c r="J158" s="33">
        <v>165282.6</v>
      </c>
      <c r="K158" s="25">
        <f t="shared" si="2"/>
        <v>0</v>
      </c>
    </row>
    <row r="159" spans="1:11" ht="38.25">
      <c r="A159" s="32">
        <v>56</v>
      </c>
      <c r="B159" s="2" t="s">
        <v>266</v>
      </c>
      <c r="C159" s="2" t="s">
        <v>9</v>
      </c>
      <c r="D159" s="4">
        <v>41957.43194444444</v>
      </c>
      <c r="E159" s="2" t="s">
        <v>335</v>
      </c>
      <c r="F159" s="5">
        <v>42138.5</v>
      </c>
      <c r="G159" s="4">
        <v>41977</v>
      </c>
      <c r="H159" s="1"/>
      <c r="I159" s="2" t="s">
        <v>221</v>
      </c>
      <c r="J159" s="33">
        <v>42138.5</v>
      </c>
      <c r="K159" s="25">
        <f t="shared" si="2"/>
        <v>0</v>
      </c>
    </row>
    <row r="160" spans="1:11" ht="38.25">
      <c r="A160" s="32">
        <v>57</v>
      </c>
      <c r="B160" s="2" t="s">
        <v>265</v>
      </c>
      <c r="C160" s="2" t="s">
        <v>9</v>
      </c>
      <c r="D160" s="4">
        <v>41957.495833333334</v>
      </c>
      <c r="E160" s="2" t="s">
        <v>336</v>
      </c>
      <c r="F160" s="5">
        <v>146960</v>
      </c>
      <c r="G160" s="4">
        <v>41988</v>
      </c>
      <c r="H160" s="1"/>
      <c r="I160" s="2" t="s">
        <v>221</v>
      </c>
      <c r="J160" s="33">
        <v>143900</v>
      </c>
      <c r="K160" s="25">
        <f t="shared" si="2"/>
        <v>0</v>
      </c>
    </row>
    <row r="161" spans="1:11" ht="51">
      <c r="A161" s="32">
        <v>58</v>
      </c>
      <c r="B161" s="2" t="s">
        <v>279</v>
      </c>
      <c r="C161" s="2" t="s">
        <v>9</v>
      </c>
      <c r="D161" s="4">
        <v>41962.614583333336</v>
      </c>
      <c r="E161" s="2" t="s">
        <v>337</v>
      </c>
      <c r="F161" s="5">
        <v>130670</v>
      </c>
      <c r="G161" s="4">
        <v>41995</v>
      </c>
      <c r="H161" s="1"/>
      <c r="I161" s="2" t="s">
        <v>429</v>
      </c>
      <c r="J161" s="33">
        <v>114855</v>
      </c>
      <c r="K161" s="25">
        <f t="shared" si="2"/>
        <v>0</v>
      </c>
    </row>
    <row r="162" spans="1:11" ht="63.75">
      <c r="A162" s="32">
        <v>59</v>
      </c>
      <c r="B162" s="2" t="s">
        <v>278</v>
      </c>
      <c r="C162" s="2" t="s">
        <v>9</v>
      </c>
      <c r="D162" s="4">
        <v>41962.615277777775</v>
      </c>
      <c r="E162" s="2" t="s">
        <v>338</v>
      </c>
      <c r="F162" s="5">
        <v>134228</v>
      </c>
      <c r="G162" s="4">
        <v>41995</v>
      </c>
      <c r="H162" s="1"/>
      <c r="I162" s="2" t="s">
        <v>202</v>
      </c>
      <c r="J162" s="33">
        <v>126024</v>
      </c>
      <c r="K162" s="25">
        <f t="shared" si="2"/>
        <v>0</v>
      </c>
    </row>
    <row r="163" spans="1:11" ht="51">
      <c r="A163" s="32">
        <v>60</v>
      </c>
      <c r="B163" s="2" t="s">
        <v>257</v>
      </c>
      <c r="C163" s="2" t="s">
        <v>9</v>
      </c>
      <c r="D163" s="4">
        <v>41969.44636574074</v>
      </c>
      <c r="E163" s="2" t="s">
        <v>326</v>
      </c>
      <c r="F163" s="5">
        <v>63628</v>
      </c>
      <c r="G163" s="4">
        <v>41984</v>
      </c>
      <c r="H163" s="1"/>
      <c r="I163" s="2" t="s">
        <v>437</v>
      </c>
      <c r="J163" s="33">
        <v>59780</v>
      </c>
      <c r="K163" s="25">
        <f t="shared" si="2"/>
        <v>0</v>
      </c>
    </row>
    <row r="164" spans="1:11" ht="30" customHeight="1">
      <c r="A164" s="186">
        <v>61</v>
      </c>
      <c r="B164" s="184" t="s">
        <v>77</v>
      </c>
      <c r="C164" s="184" t="s">
        <v>9</v>
      </c>
      <c r="D164" s="188">
        <v>41969</v>
      </c>
      <c r="E164" s="184" t="s">
        <v>339</v>
      </c>
      <c r="F164" s="5">
        <v>66660</v>
      </c>
      <c r="G164" s="4"/>
      <c r="H164" s="4">
        <v>41985</v>
      </c>
      <c r="I164" s="2" t="s">
        <v>174</v>
      </c>
      <c r="J164" s="33">
        <v>0</v>
      </c>
      <c r="K164" s="25">
        <f t="shared" si="2"/>
        <v>1</v>
      </c>
    </row>
    <row r="165" spans="1:11" ht="30" customHeight="1">
      <c r="A165" s="187"/>
      <c r="B165" s="185"/>
      <c r="C165" s="185"/>
      <c r="D165" s="189"/>
      <c r="E165" s="185"/>
      <c r="F165" s="5">
        <v>78765</v>
      </c>
      <c r="G165" s="4">
        <v>41988</v>
      </c>
      <c r="H165" s="1"/>
      <c r="I165" s="2" t="s">
        <v>460</v>
      </c>
      <c r="J165" s="33">
        <v>59861.4</v>
      </c>
      <c r="K165" s="25">
        <f t="shared" si="2"/>
        <v>0</v>
      </c>
    </row>
    <row r="166" spans="1:11" ht="38.25">
      <c r="A166" s="32">
        <v>62</v>
      </c>
      <c r="B166" s="2" t="s">
        <v>277</v>
      </c>
      <c r="C166" s="2" t="s">
        <v>9</v>
      </c>
      <c r="D166" s="4">
        <v>41970.370833333334</v>
      </c>
      <c r="E166" s="2" t="s">
        <v>340</v>
      </c>
      <c r="F166" s="5">
        <v>68660</v>
      </c>
      <c r="G166" s="4">
        <v>41990</v>
      </c>
      <c r="H166" s="1"/>
      <c r="I166" s="2" t="s">
        <v>178</v>
      </c>
      <c r="J166" s="33">
        <v>68650</v>
      </c>
      <c r="K166" s="25">
        <f t="shared" si="2"/>
        <v>0</v>
      </c>
    </row>
    <row r="167" spans="1:11" ht="38.25">
      <c r="A167" s="32">
        <v>63</v>
      </c>
      <c r="B167" s="2" t="s">
        <v>276</v>
      </c>
      <c r="C167" s="2" t="s">
        <v>9</v>
      </c>
      <c r="D167" s="4">
        <v>41970.370833333334</v>
      </c>
      <c r="E167" s="2" t="s">
        <v>341</v>
      </c>
      <c r="F167" s="5">
        <v>73057</v>
      </c>
      <c r="G167" s="4">
        <v>41999</v>
      </c>
      <c r="H167" s="1"/>
      <c r="I167" s="2" t="s">
        <v>171</v>
      </c>
      <c r="J167" s="33">
        <v>71714.5</v>
      </c>
      <c r="K167" s="25">
        <f t="shared" si="2"/>
        <v>0</v>
      </c>
    </row>
    <row r="168" spans="1:11" ht="38.25">
      <c r="A168" s="32">
        <v>64</v>
      </c>
      <c r="B168" s="2" t="s">
        <v>239</v>
      </c>
      <c r="C168" s="2" t="s">
        <v>9</v>
      </c>
      <c r="D168" s="4">
        <v>41970.37152777778</v>
      </c>
      <c r="E168" s="2" t="s">
        <v>342</v>
      </c>
      <c r="F168" s="5">
        <v>90000</v>
      </c>
      <c r="G168" s="4">
        <v>41990</v>
      </c>
      <c r="H168" s="1"/>
      <c r="I168" s="2" t="s">
        <v>438</v>
      </c>
      <c r="J168" s="33">
        <v>90000</v>
      </c>
      <c r="K168" s="25">
        <f t="shared" si="2"/>
        <v>0</v>
      </c>
    </row>
    <row r="169" spans="1:11" ht="38.25">
      <c r="A169" s="32">
        <v>65</v>
      </c>
      <c r="B169" s="2" t="s">
        <v>275</v>
      </c>
      <c r="C169" s="2" t="s">
        <v>9</v>
      </c>
      <c r="D169" s="4">
        <v>41970.37152777778</v>
      </c>
      <c r="E169" s="2" t="s">
        <v>343</v>
      </c>
      <c r="F169" s="5">
        <v>144588</v>
      </c>
      <c r="G169" s="4">
        <v>41999</v>
      </c>
      <c r="H169" s="1"/>
      <c r="I169" s="2" t="s">
        <v>439</v>
      </c>
      <c r="J169" s="33">
        <v>133344.6</v>
      </c>
      <c r="K169" s="25">
        <f t="shared" si="2"/>
        <v>0</v>
      </c>
    </row>
    <row r="170" spans="1:11" ht="38.25">
      <c r="A170" s="32">
        <v>66</v>
      </c>
      <c r="B170" s="2" t="s">
        <v>248</v>
      </c>
      <c r="C170" s="2" t="s">
        <v>9</v>
      </c>
      <c r="D170" s="4">
        <v>41970.75208333333</v>
      </c>
      <c r="E170" s="2" t="s">
        <v>344</v>
      </c>
      <c r="F170" s="5">
        <v>171880</v>
      </c>
      <c r="G170" s="4">
        <v>41990</v>
      </c>
      <c r="H170" s="1"/>
      <c r="I170" s="2" t="s">
        <v>438</v>
      </c>
      <c r="J170" s="33">
        <v>147920</v>
      </c>
      <c r="K170" s="25">
        <f t="shared" si="2"/>
        <v>0</v>
      </c>
    </row>
    <row r="171" spans="1:11" s="16" customFormat="1" ht="39" thickBot="1">
      <c r="A171" s="49">
        <v>67</v>
      </c>
      <c r="B171" s="50" t="s">
        <v>274</v>
      </c>
      <c r="C171" s="50" t="s">
        <v>9</v>
      </c>
      <c r="D171" s="51">
        <v>41982.415972222225</v>
      </c>
      <c r="E171" s="50" t="s">
        <v>345</v>
      </c>
      <c r="F171" s="52">
        <v>191926.19</v>
      </c>
      <c r="G171" s="51">
        <v>42010</v>
      </c>
      <c r="H171" s="53"/>
      <c r="I171" s="50" t="s">
        <v>440</v>
      </c>
      <c r="J171" s="54">
        <v>114410.1</v>
      </c>
      <c r="K171" s="26">
        <f t="shared" si="2"/>
        <v>0</v>
      </c>
    </row>
    <row r="172" spans="1:11" ht="19.5" customHeight="1">
      <c r="A172" s="64"/>
      <c r="B172" s="65"/>
      <c r="C172" s="65"/>
      <c r="D172" s="66"/>
      <c r="E172" s="65"/>
      <c r="F172" s="8">
        <f>SUM(F99:F171)</f>
        <v>6938260.140000001</v>
      </c>
      <c r="G172" s="66"/>
      <c r="H172" s="64"/>
      <c r="I172" s="65"/>
      <c r="J172" s="8">
        <f>SUM(J99:J171)</f>
        <v>5679697.8100000005</v>
      </c>
      <c r="K172" s="25"/>
    </row>
    <row r="173" spans="6:11" ht="15.75" thickBot="1">
      <c r="F173" s="11"/>
      <c r="K173" s="25"/>
    </row>
    <row r="174" spans="2:11" s="22" customFormat="1" ht="19.5" customHeight="1" thickBot="1">
      <c r="B174" s="172" t="s">
        <v>472</v>
      </c>
      <c r="C174" s="173"/>
      <c r="D174" s="174"/>
      <c r="E174" s="3"/>
      <c r="F174" s="124">
        <f>SUMIF(K99:K171,0,F99:F171)</f>
        <v>6503625.590000001</v>
      </c>
      <c r="G174" s="126"/>
      <c r="H174" s="126"/>
      <c r="I174" s="126"/>
      <c r="K174" s="25"/>
    </row>
    <row r="175" ht="15">
      <c r="K175" s="25"/>
    </row>
    <row r="176" ht="15" customHeight="1" thickBot="1">
      <c r="K176" s="25"/>
    </row>
    <row r="177" spans="1:11" s="10" customFormat="1" ht="30" customHeight="1" thickBot="1">
      <c r="A177" s="178" t="s">
        <v>346</v>
      </c>
      <c r="B177" s="179"/>
      <c r="C177" s="179"/>
      <c r="D177" s="179"/>
      <c r="E177" s="179"/>
      <c r="F177" s="179"/>
      <c r="G177" s="179"/>
      <c r="H177" s="179"/>
      <c r="I177" s="179"/>
      <c r="J177" s="180"/>
      <c r="K177" s="25"/>
    </row>
    <row r="178" spans="1:11" ht="54">
      <c r="A178" s="28" t="s">
        <v>0</v>
      </c>
      <c r="B178" s="29" t="s">
        <v>1</v>
      </c>
      <c r="C178" s="29" t="s">
        <v>2</v>
      </c>
      <c r="D178" s="29" t="s">
        <v>3</v>
      </c>
      <c r="E178" s="29" t="s">
        <v>4</v>
      </c>
      <c r="F178" s="30" t="s">
        <v>5</v>
      </c>
      <c r="G178" s="29" t="s">
        <v>400</v>
      </c>
      <c r="H178" s="29" t="s">
        <v>6</v>
      </c>
      <c r="I178" s="30" t="s">
        <v>7</v>
      </c>
      <c r="J178" s="31" t="s">
        <v>8</v>
      </c>
      <c r="K178" s="25"/>
    </row>
    <row r="179" spans="1:11" s="16" customFormat="1" ht="51">
      <c r="A179" s="47">
        <v>1</v>
      </c>
      <c r="B179" s="13" t="s">
        <v>355</v>
      </c>
      <c r="C179" s="13" t="s">
        <v>9</v>
      </c>
      <c r="D179" s="14">
        <v>41719.33541666667</v>
      </c>
      <c r="E179" s="13" t="s">
        <v>371</v>
      </c>
      <c r="F179" s="15">
        <v>322479.25</v>
      </c>
      <c r="G179" s="14">
        <v>41737</v>
      </c>
      <c r="H179" s="12"/>
      <c r="I179" s="13" t="s">
        <v>206</v>
      </c>
      <c r="J179" s="48">
        <v>321609</v>
      </c>
      <c r="K179" s="26">
        <f t="shared" si="2"/>
        <v>0</v>
      </c>
    </row>
    <row r="180" spans="1:11" s="16" customFormat="1" ht="15">
      <c r="A180" s="193">
        <v>2</v>
      </c>
      <c r="B180" s="196" t="s">
        <v>354</v>
      </c>
      <c r="C180" s="196" t="s">
        <v>9</v>
      </c>
      <c r="D180" s="199">
        <v>41754</v>
      </c>
      <c r="E180" s="196" t="s">
        <v>370</v>
      </c>
      <c r="F180" s="15">
        <v>129800</v>
      </c>
      <c r="G180" s="14">
        <v>41781</v>
      </c>
      <c r="H180" s="12"/>
      <c r="I180" s="13" t="s">
        <v>197</v>
      </c>
      <c r="J180" s="48">
        <v>98490</v>
      </c>
      <c r="K180" s="25">
        <f t="shared" si="2"/>
        <v>0</v>
      </c>
    </row>
    <row r="181" spans="1:11" s="16" customFormat="1" ht="38.25">
      <c r="A181" s="194"/>
      <c r="B181" s="197"/>
      <c r="C181" s="197"/>
      <c r="D181" s="200"/>
      <c r="E181" s="197"/>
      <c r="F181" s="15">
        <v>172023.99</v>
      </c>
      <c r="G181" s="14">
        <v>41774</v>
      </c>
      <c r="H181" s="12"/>
      <c r="I181" s="13" t="s">
        <v>457</v>
      </c>
      <c r="J181" s="48">
        <v>134331.12</v>
      </c>
      <c r="K181" s="25">
        <f t="shared" si="2"/>
        <v>0</v>
      </c>
    </row>
    <row r="182" spans="1:11" s="16" customFormat="1" ht="38.25">
      <c r="A182" s="195"/>
      <c r="B182" s="198"/>
      <c r="C182" s="198"/>
      <c r="D182" s="201"/>
      <c r="E182" s="198"/>
      <c r="F182" s="15">
        <v>48970</v>
      </c>
      <c r="G182" s="14">
        <v>41774</v>
      </c>
      <c r="H182" s="12"/>
      <c r="I182" s="13" t="s">
        <v>457</v>
      </c>
      <c r="J182" s="48">
        <v>39648</v>
      </c>
      <c r="K182" s="25">
        <f t="shared" si="2"/>
        <v>0</v>
      </c>
    </row>
    <row r="183" spans="1:11" ht="38.25">
      <c r="A183" s="32">
        <v>3</v>
      </c>
      <c r="B183" s="2" t="s">
        <v>353</v>
      </c>
      <c r="C183" s="2" t="s">
        <v>9</v>
      </c>
      <c r="D183" s="4">
        <v>41757.361805555556</v>
      </c>
      <c r="E183" s="2" t="s">
        <v>369</v>
      </c>
      <c r="F183" s="5">
        <v>257655</v>
      </c>
      <c r="G183" s="4">
        <v>41782</v>
      </c>
      <c r="H183" s="1"/>
      <c r="I183" s="2" t="s">
        <v>441</v>
      </c>
      <c r="J183" s="33">
        <v>257483.23</v>
      </c>
      <c r="K183" s="25">
        <f t="shared" si="2"/>
        <v>0</v>
      </c>
    </row>
    <row r="184" spans="1:11" ht="76.5">
      <c r="A184" s="32">
        <v>4</v>
      </c>
      <c r="B184" s="2" t="s">
        <v>352</v>
      </c>
      <c r="C184" s="2" t="s">
        <v>9</v>
      </c>
      <c r="D184" s="4">
        <v>41782.33472222222</v>
      </c>
      <c r="E184" s="2" t="s">
        <v>368</v>
      </c>
      <c r="F184" s="5">
        <v>386837.69</v>
      </c>
      <c r="G184" s="4">
        <v>41799</v>
      </c>
      <c r="H184" s="1"/>
      <c r="I184" s="2" t="s">
        <v>442</v>
      </c>
      <c r="J184" s="33">
        <v>386837.69</v>
      </c>
      <c r="K184" s="25">
        <f t="shared" si="2"/>
        <v>0</v>
      </c>
    </row>
    <row r="185" spans="1:11" s="16" customFormat="1" ht="51">
      <c r="A185" s="47">
        <v>5</v>
      </c>
      <c r="B185" s="13" t="s">
        <v>351</v>
      </c>
      <c r="C185" s="13" t="s">
        <v>9</v>
      </c>
      <c r="D185" s="14">
        <v>41799.42152777778</v>
      </c>
      <c r="E185" s="13" t="s">
        <v>367</v>
      </c>
      <c r="F185" s="15">
        <v>236198.3</v>
      </c>
      <c r="G185" s="14">
        <v>41821</v>
      </c>
      <c r="H185" s="12"/>
      <c r="I185" s="13" t="s">
        <v>443</v>
      </c>
      <c r="J185" s="48">
        <v>200768</v>
      </c>
      <c r="K185" s="26">
        <f t="shared" si="2"/>
        <v>0</v>
      </c>
    </row>
    <row r="186" spans="1:11" ht="38.25">
      <c r="A186" s="32">
        <v>6</v>
      </c>
      <c r="B186" s="2" t="s">
        <v>350</v>
      </c>
      <c r="C186" s="2" t="s">
        <v>16</v>
      </c>
      <c r="D186" s="4">
        <v>41821.427083333336</v>
      </c>
      <c r="E186" s="2" t="s">
        <v>366</v>
      </c>
      <c r="F186" s="5">
        <v>259924.39</v>
      </c>
      <c r="G186" s="4">
        <v>41873</v>
      </c>
      <c r="H186" s="1"/>
      <c r="I186" s="2" t="s">
        <v>444</v>
      </c>
      <c r="J186" s="33">
        <v>205341</v>
      </c>
      <c r="K186" s="25">
        <f t="shared" si="2"/>
        <v>0</v>
      </c>
    </row>
    <row r="187" spans="1:11" ht="127.5">
      <c r="A187" s="32">
        <v>7</v>
      </c>
      <c r="B187" s="2" t="s">
        <v>349</v>
      </c>
      <c r="C187" s="2" t="s">
        <v>348</v>
      </c>
      <c r="D187" s="4">
        <v>41859.467361111114</v>
      </c>
      <c r="E187" s="2" t="s">
        <v>365</v>
      </c>
      <c r="F187" s="5">
        <v>1155717.27</v>
      </c>
      <c r="G187" s="4">
        <v>41906</v>
      </c>
      <c r="H187" s="1"/>
      <c r="I187" s="2" t="s">
        <v>445</v>
      </c>
      <c r="J187" s="33">
        <v>1040145.55</v>
      </c>
      <c r="K187" s="25">
        <f t="shared" si="2"/>
        <v>0</v>
      </c>
    </row>
    <row r="188" spans="1:11" s="16" customFormat="1" ht="51">
      <c r="A188" s="47">
        <v>8</v>
      </c>
      <c r="B188" s="13" t="s">
        <v>347</v>
      </c>
      <c r="C188" s="13" t="s">
        <v>9</v>
      </c>
      <c r="D188" s="14">
        <v>41900.35486111111</v>
      </c>
      <c r="E188" s="13" t="s">
        <v>364</v>
      </c>
      <c r="F188" s="15">
        <v>330433.1</v>
      </c>
      <c r="G188" s="14">
        <v>41918</v>
      </c>
      <c r="H188" s="12"/>
      <c r="I188" s="13" t="s">
        <v>206</v>
      </c>
      <c r="J188" s="48">
        <v>330433.04</v>
      </c>
      <c r="K188" s="26">
        <f t="shared" si="2"/>
        <v>0</v>
      </c>
    </row>
    <row r="189" spans="1:11" ht="38.25">
      <c r="A189" s="32">
        <v>9</v>
      </c>
      <c r="B189" s="2" t="s">
        <v>363</v>
      </c>
      <c r="C189" s="2" t="s">
        <v>9</v>
      </c>
      <c r="D189" s="4">
        <v>41921.45416666667</v>
      </c>
      <c r="E189" s="2" t="s">
        <v>381</v>
      </c>
      <c r="F189" s="5">
        <v>301535.14</v>
      </c>
      <c r="G189" s="4">
        <v>41946</v>
      </c>
      <c r="H189" s="1"/>
      <c r="I189" s="2" t="s">
        <v>446</v>
      </c>
      <c r="J189" s="33">
        <v>264984.9</v>
      </c>
      <c r="K189" s="25">
        <f t="shared" si="2"/>
        <v>0</v>
      </c>
    </row>
    <row r="190" spans="1:11" ht="89.25">
      <c r="A190" s="32">
        <v>10</v>
      </c>
      <c r="B190" s="2" t="s">
        <v>362</v>
      </c>
      <c r="C190" s="2" t="s">
        <v>9</v>
      </c>
      <c r="D190" s="4">
        <v>41928.69652777778</v>
      </c>
      <c r="E190" s="2" t="s">
        <v>380</v>
      </c>
      <c r="F190" s="5">
        <v>238100.41</v>
      </c>
      <c r="G190" s="4">
        <v>41946</v>
      </c>
      <c r="H190" s="1"/>
      <c r="I190" s="2" t="s">
        <v>412</v>
      </c>
      <c r="J190" s="33">
        <v>190480.28</v>
      </c>
      <c r="K190" s="25">
        <f t="shared" si="2"/>
        <v>0</v>
      </c>
    </row>
    <row r="191" spans="1:11" ht="25.5">
      <c r="A191" s="186">
        <v>11</v>
      </c>
      <c r="B191" s="184" t="s">
        <v>361</v>
      </c>
      <c r="C191" s="184" t="s">
        <v>9</v>
      </c>
      <c r="D191" s="188">
        <v>41933</v>
      </c>
      <c r="E191" s="184" t="s">
        <v>379</v>
      </c>
      <c r="F191" s="5">
        <v>115398.33</v>
      </c>
      <c r="G191" s="4">
        <v>41964</v>
      </c>
      <c r="H191" s="1"/>
      <c r="I191" s="2" t="s">
        <v>465</v>
      </c>
      <c r="J191" s="33">
        <v>95000</v>
      </c>
      <c r="K191" s="25">
        <f t="shared" si="2"/>
        <v>0</v>
      </c>
    </row>
    <row r="192" spans="1:11" ht="15">
      <c r="A192" s="190"/>
      <c r="B192" s="191"/>
      <c r="C192" s="191"/>
      <c r="D192" s="192"/>
      <c r="E192" s="191"/>
      <c r="F192" s="5">
        <v>77666.67</v>
      </c>
      <c r="G192" s="4">
        <v>41964</v>
      </c>
      <c r="H192" s="1"/>
      <c r="I192" s="2" t="s">
        <v>218</v>
      </c>
      <c r="J192" s="33">
        <v>62134</v>
      </c>
      <c r="K192" s="25">
        <f t="shared" si="2"/>
        <v>0</v>
      </c>
    </row>
    <row r="193" spans="1:11" ht="15">
      <c r="A193" s="190"/>
      <c r="B193" s="191"/>
      <c r="C193" s="191"/>
      <c r="D193" s="192"/>
      <c r="E193" s="191"/>
      <c r="F193" s="5">
        <v>83444.7</v>
      </c>
      <c r="G193" s="4">
        <v>41964</v>
      </c>
      <c r="H193" s="1"/>
      <c r="I193" s="2" t="s">
        <v>218</v>
      </c>
      <c r="J193" s="33">
        <v>72770</v>
      </c>
      <c r="K193" s="25">
        <f t="shared" si="2"/>
        <v>0</v>
      </c>
    </row>
    <row r="194" spans="1:11" ht="15">
      <c r="A194" s="190"/>
      <c r="B194" s="191"/>
      <c r="C194" s="191"/>
      <c r="D194" s="192"/>
      <c r="E194" s="191"/>
      <c r="F194" s="5">
        <v>49200</v>
      </c>
      <c r="G194" s="4">
        <v>41964</v>
      </c>
      <c r="H194" s="1"/>
      <c r="I194" s="2" t="s">
        <v>202</v>
      </c>
      <c r="J194" s="33">
        <v>48144</v>
      </c>
      <c r="K194" s="25">
        <f t="shared" si="2"/>
        <v>0</v>
      </c>
    </row>
    <row r="195" spans="1:11" ht="15">
      <c r="A195" s="190"/>
      <c r="B195" s="191"/>
      <c r="C195" s="191"/>
      <c r="D195" s="192"/>
      <c r="E195" s="191"/>
      <c r="F195" s="5">
        <v>27100</v>
      </c>
      <c r="G195" s="4">
        <v>41964</v>
      </c>
      <c r="H195" s="1"/>
      <c r="I195" s="2" t="s">
        <v>202</v>
      </c>
      <c r="J195" s="33">
        <v>26889.84</v>
      </c>
      <c r="K195" s="25">
        <f t="shared" si="2"/>
        <v>0</v>
      </c>
    </row>
    <row r="196" spans="1:11" ht="15">
      <c r="A196" s="187"/>
      <c r="B196" s="185"/>
      <c r="C196" s="185"/>
      <c r="D196" s="189"/>
      <c r="E196" s="185"/>
      <c r="F196" s="5">
        <v>28594</v>
      </c>
      <c r="G196" s="4">
        <v>41964</v>
      </c>
      <c r="H196" s="1"/>
      <c r="I196" s="2" t="s">
        <v>429</v>
      </c>
      <c r="J196" s="33">
        <v>24350</v>
      </c>
      <c r="K196" s="25">
        <f t="shared" si="2"/>
        <v>0</v>
      </c>
    </row>
    <row r="197" spans="1:11" ht="15">
      <c r="A197" s="186">
        <v>12</v>
      </c>
      <c r="B197" s="184" t="s">
        <v>83</v>
      </c>
      <c r="C197" s="184" t="s">
        <v>9</v>
      </c>
      <c r="D197" s="188">
        <v>41933</v>
      </c>
      <c r="E197" s="184" t="s">
        <v>378</v>
      </c>
      <c r="F197" s="5">
        <v>109916.7</v>
      </c>
      <c r="G197" s="4"/>
      <c r="H197" s="6">
        <v>41955</v>
      </c>
      <c r="I197" s="2" t="s">
        <v>174</v>
      </c>
      <c r="J197" s="33">
        <v>0</v>
      </c>
      <c r="K197" s="25">
        <f t="shared" si="2"/>
        <v>1</v>
      </c>
    </row>
    <row r="198" spans="1:11" ht="15">
      <c r="A198" s="187"/>
      <c r="B198" s="185"/>
      <c r="C198" s="185"/>
      <c r="D198" s="189"/>
      <c r="E198" s="185"/>
      <c r="F198" s="5">
        <v>217618.6</v>
      </c>
      <c r="G198" s="4"/>
      <c r="H198" s="6">
        <v>41955</v>
      </c>
      <c r="I198" s="2" t="s">
        <v>174</v>
      </c>
      <c r="J198" s="33">
        <v>0</v>
      </c>
      <c r="K198" s="25">
        <f t="shared" si="2"/>
        <v>1</v>
      </c>
    </row>
    <row r="199" spans="1:11" ht="38.25">
      <c r="A199" s="32">
        <v>13</v>
      </c>
      <c r="B199" s="2" t="s">
        <v>224</v>
      </c>
      <c r="C199" s="2" t="s">
        <v>9</v>
      </c>
      <c r="D199" s="4">
        <v>41949.34444444445</v>
      </c>
      <c r="E199" s="2" t="s">
        <v>377</v>
      </c>
      <c r="F199" s="5">
        <v>281600</v>
      </c>
      <c r="G199" s="4">
        <v>41970</v>
      </c>
      <c r="H199" s="1"/>
      <c r="I199" s="2" t="s">
        <v>447</v>
      </c>
      <c r="J199" s="33">
        <v>218900</v>
      </c>
      <c r="K199" s="25">
        <f t="shared" si="2"/>
        <v>0</v>
      </c>
    </row>
    <row r="200" spans="1:11" ht="38.25">
      <c r="A200" s="32">
        <v>14</v>
      </c>
      <c r="B200" s="2" t="s">
        <v>360</v>
      </c>
      <c r="C200" s="2" t="s">
        <v>9</v>
      </c>
      <c r="D200" s="4">
        <v>41957.43194444444</v>
      </c>
      <c r="E200" s="2" t="s">
        <v>376</v>
      </c>
      <c r="F200" s="5">
        <v>303850</v>
      </c>
      <c r="G200" s="4">
        <v>41976</v>
      </c>
      <c r="H200" s="1"/>
      <c r="I200" s="2" t="s">
        <v>221</v>
      </c>
      <c r="J200" s="33">
        <v>290000</v>
      </c>
      <c r="K200" s="25">
        <f t="shared" si="2"/>
        <v>0</v>
      </c>
    </row>
    <row r="201" spans="1:11" ht="25.5">
      <c r="A201" s="186">
        <v>15</v>
      </c>
      <c r="B201" s="184" t="s">
        <v>359</v>
      </c>
      <c r="C201" s="184" t="s">
        <v>9</v>
      </c>
      <c r="D201" s="188">
        <v>41957</v>
      </c>
      <c r="E201" s="184" t="s">
        <v>375</v>
      </c>
      <c r="F201" s="5">
        <v>132160</v>
      </c>
      <c r="G201" s="4">
        <v>41978</v>
      </c>
      <c r="H201" s="1"/>
      <c r="I201" s="2" t="s">
        <v>221</v>
      </c>
      <c r="J201" s="33">
        <v>132160</v>
      </c>
      <c r="K201" s="25">
        <f t="shared" si="2"/>
        <v>0</v>
      </c>
    </row>
    <row r="202" spans="1:11" ht="25.5">
      <c r="A202" s="190"/>
      <c r="B202" s="191"/>
      <c r="C202" s="191"/>
      <c r="D202" s="192"/>
      <c r="E202" s="191"/>
      <c r="F202" s="5">
        <v>127400</v>
      </c>
      <c r="G202" s="4">
        <v>41978</v>
      </c>
      <c r="H202" s="1"/>
      <c r="I202" s="2" t="s">
        <v>221</v>
      </c>
      <c r="J202" s="33">
        <v>127400</v>
      </c>
      <c r="K202" s="25">
        <f aca="true" t="shared" si="3" ref="K202:K231">IF(I202="DESIERTO",1,0)</f>
        <v>0</v>
      </c>
    </row>
    <row r="203" spans="1:11" ht="15">
      <c r="A203" s="190"/>
      <c r="B203" s="191"/>
      <c r="C203" s="191"/>
      <c r="D203" s="192"/>
      <c r="E203" s="191"/>
      <c r="F203" s="5">
        <v>72570</v>
      </c>
      <c r="G203" s="4"/>
      <c r="H203" s="4">
        <v>41977</v>
      </c>
      <c r="I203" s="2" t="s">
        <v>174</v>
      </c>
      <c r="J203" s="33">
        <v>0</v>
      </c>
      <c r="K203" s="25">
        <f t="shared" si="3"/>
        <v>1</v>
      </c>
    </row>
    <row r="204" spans="1:11" ht="15">
      <c r="A204" s="187"/>
      <c r="B204" s="185"/>
      <c r="C204" s="185"/>
      <c r="D204" s="189"/>
      <c r="E204" s="185"/>
      <c r="F204" s="5">
        <v>25842</v>
      </c>
      <c r="G204" s="4"/>
      <c r="H204" s="4">
        <v>41977</v>
      </c>
      <c r="I204" s="2" t="s">
        <v>174</v>
      </c>
      <c r="J204" s="33">
        <v>0</v>
      </c>
      <c r="K204" s="25">
        <f t="shared" si="3"/>
        <v>1</v>
      </c>
    </row>
    <row r="205" spans="1:11" ht="51">
      <c r="A205" s="32">
        <v>16</v>
      </c>
      <c r="B205" s="2" t="s">
        <v>358</v>
      </c>
      <c r="C205" s="2" t="s">
        <v>9</v>
      </c>
      <c r="D205" s="4">
        <v>41962.61597222222</v>
      </c>
      <c r="E205" s="2" t="s">
        <v>374</v>
      </c>
      <c r="F205" s="5">
        <v>233439.4</v>
      </c>
      <c r="G205" s="4">
        <v>41978</v>
      </c>
      <c r="H205" s="1"/>
      <c r="I205" s="2" t="s">
        <v>448</v>
      </c>
      <c r="J205" s="33">
        <v>226436.1</v>
      </c>
      <c r="K205" s="25">
        <f t="shared" si="3"/>
        <v>0</v>
      </c>
    </row>
    <row r="206" spans="1:11" ht="51">
      <c r="A206" s="32">
        <v>17</v>
      </c>
      <c r="B206" s="2" t="s">
        <v>357</v>
      </c>
      <c r="C206" s="2" t="s">
        <v>9</v>
      </c>
      <c r="D206" s="4">
        <v>41962.61666666667</v>
      </c>
      <c r="E206" s="2" t="s">
        <v>373</v>
      </c>
      <c r="F206" s="5">
        <v>349398</v>
      </c>
      <c r="G206" s="4">
        <v>41995</v>
      </c>
      <c r="H206" s="1"/>
      <c r="I206" s="2" t="s">
        <v>202</v>
      </c>
      <c r="J206" s="33">
        <v>266208</v>
      </c>
      <c r="K206" s="25">
        <f t="shared" si="3"/>
        <v>0</v>
      </c>
    </row>
    <row r="207" spans="1:11" ht="51.75" thickBot="1">
      <c r="A207" s="34">
        <v>18</v>
      </c>
      <c r="B207" s="35" t="s">
        <v>356</v>
      </c>
      <c r="C207" s="35" t="s">
        <v>9</v>
      </c>
      <c r="D207" s="36">
        <v>41970.37569444445</v>
      </c>
      <c r="E207" s="35" t="s">
        <v>372</v>
      </c>
      <c r="F207" s="37">
        <v>363840</v>
      </c>
      <c r="G207" s="36">
        <v>41989</v>
      </c>
      <c r="H207" s="38"/>
      <c r="I207" s="35" t="s">
        <v>206</v>
      </c>
      <c r="J207" s="39">
        <v>363770.4</v>
      </c>
      <c r="K207" s="25">
        <f t="shared" si="3"/>
        <v>0</v>
      </c>
    </row>
    <row r="208" spans="1:11" ht="19.5" customHeight="1">
      <c r="A208" s="64"/>
      <c r="B208" s="65"/>
      <c r="C208" s="65"/>
      <c r="D208" s="66"/>
      <c r="E208" s="65"/>
      <c r="F208" s="8">
        <f>SUM(F179:F207)</f>
        <v>6438712.94</v>
      </c>
      <c r="G208" s="66"/>
      <c r="H208" s="64"/>
      <c r="I208" s="65"/>
      <c r="J208" s="8">
        <f>SUM(J179:J207)</f>
        <v>5424714.149999999</v>
      </c>
      <c r="K208" s="25"/>
    </row>
    <row r="209" spans="6:11" ht="15.75" thickBot="1">
      <c r="F209" s="11"/>
      <c r="K209" s="25"/>
    </row>
    <row r="210" spans="2:11" s="22" customFormat="1" ht="19.5" customHeight="1" thickBot="1">
      <c r="B210" s="172" t="s">
        <v>472</v>
      </c>
      <c r="C210" s="173"/>
      <c r="D210" s="174"/>
      <c r="E210" s="3"/>
      <c r="F210" s="124">
        <f>SUMIF(K179:K207,0,F179:F207)</f>
        <v>6012765.640000001</v>
      </c>
      <c r="G210" s="126"/>
      <c r="H210" s="126"/>
      <c r="I210" s="126"/>
      <c r="K210" s="25"/>
    </row>
    <row r="211" ht="15">
      <c r="K211" s="25"/>
    </row>
    <row r="212" ht="15.75" thickBot="1">
      <c r="K212" s="25"/>
    </row>
    <row r="213" spans="1:11" s="10" customFormat="1" ht="30" customHeight="1" thickBot="1">
      <c r="A213" s="178" t="s">
        <v>382</v>
      </c>
      <c r="B213" s="179"/>
      <c r="C213" s="179"/>
      <c r="D213" s="179"/>
      <c r="E213" s="179"/>
      <c r="F213" s="179"/>
      <c r="G213" s="179"/>
      <c r="H213" s="179"/>
      <c r="I213" s="179"/>
      <c r="J213" s="180"/>
      <c r="K213" s="25"/>
    </row>
    <row r="214" spans="1:11" ht="54">
      <c r="A214" s="28" t="s">
        <v>0</v>
      </c>
      <c r="B214" s="29" t="s">
        <v>1</v>
      </c>
      <c r="C214" s="29" t="s">
        <v>2</v>
      </c>
      <c r="D214" s="29" t="s">
        <v>3</v>
      </c>
      <c r="E214" s="29" t="s">
        <v>4</v>
      </c>
      <c r="F214" s="30" t="s">
        <v>5</v>
      </c>
      <c r="G214" s="29" t="s">
        <v>400</v>
      </c>
      <c r="H214" s="29" t="s">
        <v>6</v>
      </c>
      <c r="I214" s="30" t="s">
        <v>7</v>
      </c>
      <c r="J214" s="31" t="s">
        <v>8</v>
      </c>
      <c r="K214" s="25"/>
    </row>
    <row r="215" spans="1:11" s="22" customFormat="1" ht="15" customHeight="1">
      <c r="A215" s="186">
        <v>1</v>
      </c>
      <c r="B215" s="184" t="s">
        <v>388</v>
      </c>
      <c r="C215" s="184" t="s">
        <v>9</v>
      </c>
      <c r="D215" s="188">
        <v>41835</v>
      </c>
      <c r="E215" s="184" t="s">
        <v>395</v>
      </c>
      <c r="F215" s="5">
        <v>177600</v>
      </c>
      <c r="G215" s="4">
        <v>41883</v>
      </c>
      <c r="H215" s="21"/>
      <c r="I215" s="2" t="s">
        <v>461</v>
      </c>
      <c r="J215" s="33">
        <v>173760</v>
      </c>
      <c r="K215" s="25">
        <f t="shared" si="3"/>
        <v>0</v>
      </c>
    </row>
    <row r="216" spans="1:11" s="22" customFormat="1" ht="15">
      <c r="A216" s="190"/>
      <c r="B216" s="191"/>
      <c r="C216" s="191"/>
      <c r="D216" s="192"/>
      <c r="E216" s="191"/>
      <c r="F216" s="5">
        <v>49680</v>
      </c>
      <c r="G216" s="4">
        <v>41871</v>
      </c>
      <c r="H216" s="21"/>
      <c r="I216" s="2" t="s">
        <v>461</v>
      </c>
      <c r="J216" s="33">
        <v>46440</v>
      </c>
      <c r="K216" s="25">
        <f t="shared" si="3"/>
        <v>0</v>
      </c>
    </row>
    <row r="217" spans="1:11" s="22" customFormat="1" ht="38.25">
      <c r="A217" s="190"/>
      <c r="B217" s="191"/>
      <c r="C217" s="191"/>
      <c r="D217" s="192"/>
      <c r="E217" s="191"/>
      <c r="F217" s="5">
        <v>191250</v>
      </c>
      <c r="G217" s="4">
        <v>41883</v>
      </c>
      <c r="H217" s="21"/>
      <c r="I217" s="2" t="s">
        <v>462</v>
      </c>
      <c r="J217" s="33">
        <v>157165</v>
      </c>
      <c r="K217" s="25">
        <f t="shared" si="3"/>
        <v>0</v>
      </c>
    </row>
    <row r="218" spans="1:11" s="22" customFormat="1" ht="15">
      <c r="A218" s="187"/>
      <c r="B218" s="185"/>
      <c r="C218" s="185"/>
      <c r="D218" s="189"/>
      <c r="E218" s="185"/>
      <c r="F218" s="5">
        <v>28560</v>
      </c>
      <c r="G218" s="4">
        <v>41883</v>
      </c>
      <c r="H218" s="21"/>
      <c r="I218" s="2" t="s">
        <v>461</v>
      </c>
      <c r="J218" s="33">
        <v>27000</v>
      </c>
      <c r="K218" s="25">
        <f t="shared" si="3"/>
        <v>0</v>
      </c>
    </row>
    <row r="219" spans="1:11" s="16" customFormat="1" ht="38.25">
      <c r="A219" s="47">
        <v>2</v>
      </c>
      <c r="B219" s="13" t="s">
        <v>387</v>
      </c>
      <c r="C219" s="13" t="s">
        <v>9</v>
      </c>
      <c r="D219" s="14">
        <v>41894.501388888886</v>
      </c>
      <c r="E219" s="13" t="s">
        <v>394</v>
      </c>
      <c r="F219" s="15">
        <v>455405.25</v>
      </c>
      <c r="G219" s="14">
        <v>41925</v>
      </c>
      <c r="H219" s="12"/>
      <c r="I219" s="13" t="s">
        <v>411</v>
      </c>
      <c r="J219" s="48">
        <v>414320</v>
      </c>
      <c r="K219" s="26">
        <f t="shared" si="3"/>
        <v>0</v>
      </c>
    </row>
    <row r="220" spans="1:11" ht="38.25">
      <c r="A220" s="32">
        <v>3</v>
      </c>
      <c r="B220" s="2" t="s">
        <v>275</v>
      </c>
      <c r="C220" s="2" t="s">
        <v>9</v>
      </c>
      <c r="D220" s="4">
        <v>41919.47361111111</v>
      </c>
      <c r="E220" s="2" t="s">
        <v>393</v>
      </c>
      <c r="F220" s="5">
        <v>555538.45</v>
      </c>
      <c r="G220" s="4">
        <v>41962</v>
      </c>
      <c r="H220" s="1"/>
      <c r="I220" s="2" t="s">
        <v>171</v>
      </c>
      <c r="J220" s="33">
        <v>486210.01</v>
      </c>
      <c r="K220" s="25">
        <f t="shared" si="3"/>
        <v>0</v>
      </c>
    </row>
    <row r="221" spans="1:11" ht="54" customHeight="1">
      <c r="A221" s="186">
        <v>4</v>
      </c>
      <c r="B221" s="184" t="s">
        <v>386</v>
      </c>
      <c r="C221" s="184" t="s">
        <v>9</v>
      </c>
      <c r="D221" s="188">
        <v>41929</v>
      </c>
      <c r="E221" s="184" t="s">
        <v>392</v>
      </c>
      <c r="F221" s="5">
        <v>1232240</v>
      </c>
      <c r="G221" s="4">
        <v>41969</v>
      </c>
      <c r="H221" s="1"/>
      <c r="I221" s="2" t="s">
        <v>463</v>
      </c>
      <c r="J221" s="33">
        <v>1232240</v>
      </c>
      <c r="K221" s="25">
        <f t="shared" si="3"/>
        <v>0</v>
      </c>
    </row>
    <row r="222" spans="1:11" ht="54" customHeight="1">
      <c r="A222" s="187"/>
      <c r="B222" s="185"/>
      <c r="C222" s="185"/>
      <c r="D222" s="189"/>
      <c r="E222" s="185"/>
      <c r="F222" s="5">
        <v>661200</v>
      </c>
      <c r="G222" s="4"/>
      <c r="H222" s="4">
        <v>41967</v>
      </c>
      <c r="I222" s="2" t="s">
        <v>174</v>
      </c>
      <c r="J222" s="33">
        <v>0</v>
      </c>
      <c r="K222" s="25">
        <f t="shared" si="3"/>
        <v>1</v>
      </c>
    </row>
    <row r="223" spans="1:11" s="16" customFormat="1" ht="15">
      <c r="A223" s="193">
        <v>5</v>
      </c>
      <c r="B223" s="196" t="s">
        <v>385</v>
      </c>
      <c r="C223" s="196" t="s">
        <v>9</v>
      </c>
      <c r="D223" s="199">
        <v>41932</v>
      </c>
      <c r="E223" s="196" t="s">
        <v>391</v>
      </c>
      <c r="F223" s="15">
        <v>45720</v>
      </c>
      <c r="G223" s="14"/>
      <c r="H223" s="14">
        <v>41982</v>
      </c>
      <c r="I223" s="13" t="s">
        <v>174</v>
      </c>
      <c r="J223" s="48">
        <v>0</v>
      </c>
      <c r="K223" s="25">
        <f t="shared" si="3"/>
        <v>1</v>
      </c>
    </row>
    <row r="224" spans="1:11" s="16" customFormat="1" ht="25.5">
      <c r="A224" s="195"/>
      <c r="B224" s="198"/>
      <c r="C224" s="198"/>
      <c r="D224" s="201"/>
      <c r="E224" s="198"/>
      <c r="F224" s="15">
        <v>1682000</v>
      </c>
      <c r="G224" s="14">
        <v>41996</v>
      </c>
      <c r="H224" s="12"/>
      <c r="I224" s="13" t="s">
        <v>464</v>
      </c>
      <c r="J224" s="48">
        <v>1324691</v>
      </c>
      <c r="K224" s="25">
        <f t="shared" si="3"/>
        <v>0</v>
      </c>
    </row>
    <row r="225" spans="1:11" ht="38.25">
      <c r="A225" s="186">
        <v>6</v>
      </c>
      <c r="B225" s="184" t="s">
        <v>384</v>
      </c>
      <c r="C225" s="184" t="s">
        <v>9</v>
      </c>
      <c r="D225" s="188">
        <v>41949</v>
      </c>
      <c r="E225" s="184" t="s">
        <v>390</v>
      </c>
      <c r="F225" s="5">
        <v>221340</v>
      </c>
      <c r="G225" s="4">
        <v>41995</v>
      </c>
      <c r="H225" s="1"/>
      <c r="I225" s="2" t="s">
        <v>418</v>
      </c>
      <c r="J225" s="33">
        <v>132430</v>
      </c>
      <c r="K225" s="25">
        <f t="shared" si="3"/>
        <v>0</v>
      </c>
    </row>
    <row r="226" spans="1:11" ht="15">
      <c r="A226" s="190"/>
      <c r="B226" s="191"/>
      <c r="C226" s="191"/>
      <c r="D226" s="192"/>
      <c r="E226" s="191"/>
      <c r="F226" s="5">
        <v>25840</v>
      </c>
      <c r="G226" s="4">
        <v>41995</v>
      </c>
      <c r="H226" s="1"/>
      <c r="I226" s="2" t="s">
        <v>461</v>
      </c>
      <c r="J226" s="33">
        <v>18240</v>
      </c>
      <c r="K226" s="25">
        <f t="shared" si="3"/>
        <v>0</v>
      </c>
    </row>
    <row r="227" spans="1:11" ht="15">
      <c r="A227" s="190"/>
      <c r="B227" s="191"/>
      <c r="C227" s="191"/>
      <c r="D227" s="192"/>
      <c r="E227" s="191"/>
      <c r="F227" s="5">
        <v>122589</v>
      </c>
      <c r="G227" s="4">
        <v>41995</v>
      </c>
      <c r="H227" s="1"/>
      <c r="I227" s="2" t="s">
        <v>461</v>
      </c>
      <c r="J227" s="33">
        <v>107060</v>
      </c>
      <c r="K227" s="25">
        <f t="shared" si="3"/>
        <v>0</v>
      </c>
    </row>
    <row r="228" spans="1:11" ht="15">
      <c r="A228" s="190"/>
      <c r="B228" s="191"/>
      <c r="C228" s="191"/>
      <c r="D228" s="192"/>
      <c r="E228" s="191"/>
      <c r="F228" s="5">
        <v>13977</v>
      </c>
      <c r="G228" s="4">
        <v>41995</v>
      </c>
      <c r="H228" s="1"/>
      <c r="I228" s="2" t="s">
        <v>461</v>
      </c>
      <c r="J228" s="33">
        <v>11790</v>
      </c>
      <c r="K228" s="25">
        <f t="shared" si="3"/>
        <v>0</v>
      </c>
    </row>
    <row r="229" spans="1:11" ht="15">
      <c r="A229" s="190"/>
      <c r="B229" s="191"/>
      <c r="C229" s="191"/>
      <c r="D229" s="192"/>
      <c r="E229" s="191"/>
      <c r="F229" s="5">
        <v>16460</v>
      </c>
      <c r="G229" s="4">
        <v>41995</v>
      </c>
      <c r="H229" s="1"/>
      <c r="I229" s="2" t="s">
        <v>461</v>
      </c>
      <c r="J229" s="33">
        <v>13200</v>
      </c>
      <c r="K229" s="25">
        <f t="shared" si="3"/>
        <v>0</v>
      </c>
    </row>
    <row r="230" spans="1:11" ht="15">
      <c r="A230" s="187"/>
      <c r="B230" s="185"/>
      <c r="C230" s="185"/>
      <c r="D230" s="189"/>
      <c r="E230" s="185"/>
      <c r="F230" s="5">
        <v>76000</v>
      </c>
      <c r="G230" s="4">
        <v>41995</v>
      </c>
      <c r="H230" s="1"/>
      <c r="I230" s="2" t="s">
        <v>461</v>
      </c>
      <c r="J230" s="33">
        <v>54000</v>
      </c>
      <c r="K230" s="25">
        <f t="shared" si="3"/>
        <v>0</v>
      </c>
    </row>
    <row r="231" spans="1:11" ht="51.75" thickBot="1">
      <c r="A231" s="34">
        <v>7</v>
      </c>
      <c r="B231" s="35" t="s">
        <v>383</v>
      </c>
      <c r="C231" s="35" t="s">
        <v>9</v>
      </c>
      <c r="D231" s="36">
        <v>41962.62708333333</v>
      </c>
      <c r="E231" s="35" t="s">
        <v>389</v>
      </c>
      <c r="F231" s="37">
        <v>428035.5</v>
      </c>
      <c r="G231" s="36">
        <v>41990</v>
      </c>
      <c r="H231" s="38"/>
      <c r="I231" s="35" t="s">
        <v>205</v>
      </c>
      <c r="J231" s="39">
        <v>374399</v>
      </c>
      <c r="K231" s="25">
        <f t="shared" si="3"/>
        <v>0</v>
      </c>
    </row>
    <row r="232" spans="1:11" ht="19.5" customHeight="1">
      <c r="A232" s="64"/>
      <c r="B232" s="65"/>
      <c r="C232" s="65"/>
      <c r="D232" s="66"/>
      <c r="E232" s="65"/>
      <c r="F232" s="8">
        <f>SUM(F215:F231)</f>
        <v>5983435.2</v>
      </c>
      <c r="G232" s="66"/>
      <c r="H232" s="64"/>
      <c r="I232" s="65"/>
      <c r="J232" s="8">
        <f>SUM(J215:J231)</f>
        <v>4572945.01</v>
      </c>
      <c r="K232" s="25"/>
    </row>
    <row r="233" spans="6:11" ht="15.75" thickBot="1">
      <c r="F233" s="11"/>
      <c r="K233" s="25"/>
    </row>
    <row r="234" spans="2:11" s="22" customFormat="1" ht="19.5" customHeight="1" thickBot="1">
      <c r="B234" s="172" t="s">
        <v>472</v>
      </c>
      <c r="C234" s="173"/>
      <c r="D234" s="174"/>
      <c r="E234" s="3"/>
      <c r="F234" s="124">
        <f>SUMIF(K215:K231,0,F215:F231)</f>
        <v>5276515.2</v>
      </c>
      <c r="G234" s="126"/>
      <c r="H234" s="126"/>
      <c r="I234" s="126"/>
      <c r="K234" s="25"/>
    </row>
    <row r="235" spans="2:11" s="16" customFormat="1" ht="19.5" customHeight="1">
      <c r="B235" s="67"/>
      <c r="C235" s="67"/>
      <c r="D235" s="67"/>
      <c r="E235" s="68"/>
      <c r="F235" s="69"/>
      <c r="G235" s="70"/>
      <c r="H235" s="70"/>
      <c r="I235" s="70"/>
      <c r="K235" s="26"/>
    </row>
    <row r="236" ht="15.75" thickBot="1">
      <c r="K236" s="25"/>
    </row>
    <row r="237" spans="1:11" s="10" customFormat="1" ht="30" customHeight="1" thickBot="1">
      <c r="A237" s="178" t="s">
        <v>396</v>
      </c>
      <c r="B237" s="179"/>
      <c r="C237" s="179"/>
      <c r="D237" s="179"/>
      <c r="E237" s="179"/>
      <c r="F237" s="179"/>
      <c r="G237" s="179"/>
      <c r="H237" s="179"/>
      <c r="I237" s="179"/>
      <c r="J237" s="180"/>
      <c r="K237" s="25"/>
    </row>
    <row r="238" spans="1:11" ht="54">
      <c r="A238" s="28" t="s">
        <v>0</v>
      </c>
      <c r="B238" s="29" t="s">
        <v>1</v>
      </c>
      <c r="C238" s="29" t="s">
        <v>2</v>
      </c>
      <c r="D238" s="29" t="s">
        <v>3</v>
      </c>
      <c r="E238" s="29" t="s">
        <v>4</v>
      </c>
      <c r="F238" s="30" t="s">
        <v>5</v>
      </c>
      <c r="G238" s="29" t="s">
        <v>400</v>
      </c>
      <c r="H238" s="29" t="s">
        <v>6</v>
      </c>
      <c r="I238" s="30" t="s">
        <v>7</v>
      </c>
      <c r="J238" s="31" t="s">
        <v>8</v>
      </c>
      <c r="K238" s="25"/>
    </row>
    <row r="239" spans="1:11" s="16" customFormat="1" ht="76.5">
      <c r="A239" s="47">
        <v>1</v>
      </c>
      <c r="B239" s="13" t="s">
        <v>397</v>
      </c>
      <c r="C239" s="13" t="s">
        <v>16</v>
      </c>
      <c r="D239" s="14">
        <v>41669.71319444444</v>
      </c>
      <c r="E239" s="13" t="s">
        <v>398</v>
      </c>
      <c r="F239" s="15">
        <v>1733760</v>
      </c>
      <c r="G239" s="14">
        <v>41703</v>
      </c>
      <c r="H239" s="12"/>
      <c r="I239" s="13" t="s">
        <v>449</v>
      </c>
      <c r="J239" s="48">
        <v>1733760</v>
      </c>
      <c r="K239" s="26">
        <f>IF(I239="DESIERTO",1,0)</f>
        <v>0</v>
      </c>
    </row>
    <row r="240" spans="1:11" s="16" customFormat="1" ht="39" thickBot="1">
      <c r="A240" s="49">
        <v>2</v>
      </c>
      <c r="B240" s="50" t="s">
        <v>31</v>
      </c>
      <c r="C240" s="50" t="s">
        <v>16</v>
      </c>
      <c r="D240" s="51">
        <v>41772.49722222222</v>
      </c>
      <c r="E240" s="50" t="s">
        <v>399</v>
      </c>
      <c r="F240" s="52">
        <v>1075200</v>
      </c>
      <c r="G240" s="51"/>
      <c r="H240" s="55">
        <v>41807</v>
      </c>
      <c r="I240" s="50" t="s">
        <v>174</v>
      </c>
      <c r="J240" s="54">
        <v>0</v>
      </c>
      <c r="K240" s="26">
        <f>IF(I240="DESIERTO",1,0)</f>
        <v>1</v>
      </c>
    </row>
    <row r="241" spans="1:11" ht="19.5" customHeight="1">
      <c r="A241" s="64"/>
      <c r="B241" s="65"/>
      <c r="C241" s="65"/>
      <c r="D241" s="66"/>
      <c r="E241" s="65"/>
      <c r="F241" s="8">
        <f>SUM(F239:F240)</f>
        <v>2808960</v>
      </c>
      <c r="G241" s="66"/>
      <c r="H241" s="64"/>
      <c r="I241" s="65"/>
      <c r="J241" s="8">
        <f>SUM(J239:J240)</f>
        <v>1733760</v>
      </c>
      <c r="K241" s="25"/>
    </row>
    <row r="242" spans="6:11" ht="15.75" thickBot="1">
      <c r="F242" s="11"/>
      <c r="K242" s="25"/>
    </row>
    <row r="243" spans="2:11" s="22" customFormat="1" ht="19.5" customHeight="1" thickBot="1">
      <c r="B243" s="172" t="s">
        <v>472</v>
      </c>
      <c r="C243" s="173"/>
      <c r="D243" s="174"/>
      <c r="E243" s="3"/>
      <c r="F243" s="124">
        <f>SUMIF(K239:K240,0,F239:F240)</f>
        <v>1733760</v>
      </c>
      <c r="G243" s="126"/>
      <c r="H243" s="126"/>
      <c r="I243" s="126"/>
      <c r="K243" s="25"/>
    </row>
    <row r="246" ht="15.75" thickBot="1"/>
    <row r="247" spans="6:10" ht="15.75" thickBot="1">
      <c r="F247" s="129">
        <f>F241+F232+F208+F172+F94</f>
        <v>26633071.57</v>
      </c>
      <c r="H247" s="11"/>
      <c r="I247" s="11"/>
      <c r="J247" s="129">
        <f>J241+J232+J208+J172+J92</f>
        <v>21656600.79</v>
      </c>
    </row>
    <row r="248" spans="6:10" ht="15.75" thickBot="1">
      <c r="F248" s="130">
        <f>F247/F247</f>
        <v>1</v>
      </c>
      <c r="J248" s="130">
        <f>J247/F247</f>
        <v>0.8131469452586313</v>
      </c>
    </row>
  </sheetData>
  <sheetProtection/>
  <mergeCells count="91">
    <mergeCell ref="A197:A198"/>
    <mergeCell ref="B197:B198"/>
    <mergeCell ref="C197:C198"/>
    <mergeCell ref="D197:D198"/>
    <mergeCell ref="E197:E198"/>
    <mergeCell ref="A201:A204"/>
    <mergeCell ref="B201:B204"/>
    <mergeCell ref="C201:C204"/>
    <mergeCell ref="D201:D204"/>
    <mergeCell ref="E201:E204"/>
    <mergeCell ref="A191:A196"/>
    <mergeCell ref="B191:B196"/>
    <mergeCell ref="C191:C196"/>
    <mergeCell ref="D191:D196"/>
    <mergeCell ref="E191:E196"/>
    <mergeCell ref="A225:A230"/>
    <mergeCell ref="B225:B230"/>
    <mergeCell ref="C225:C230"/>
    <mergeCell ref="D225:D230"/>
    <mergeCell ref="E225:E230"/>
    <mergeCell ref="A223:A224"/>
    <mergeCell ref="B223:B224"/>
    <mergeCell ref="C223:C224"/>
    <mergeCell ref="D223:D224"/>
    <mergeCell ref="E223:E224"/>
    <mergeCell ref="B221:B222"/>
    <mergeCell ref="A221:A222"/>
    <mergeCell ref="C221:C222"/>
    <mergeCell ref="D221:D222"/>
    <mergeCell ref="E221:E222"/>
    <mergeCell ref="A215:A218"/>
    <mergeCell ref="B215:B218"/>
    <mergeCell ref="C215:C218"/>
    <mergeCell ref="D215:D218"/>
    <mergeCell ref="E215:E218"/>
    <mergeCell ref="A180:A182"/>
    <mergeCell ref="B180:B182"/>
    <mergeCell ref="C180:C182"/>
    <mergeCell ref="D180:D182"/>
    <mergeCell ref="E180:E182"/>
    <mergeCell ref="A164:A165"/>
    <mergeCell ref="B164:B165"/>
    <mergeCell ref="C164:C165"/>
    <mergeCell ref="D164:D165"/>
    <mergeCell ref="E164:E165"/>
    <mergeCell ref="A141:A143"/>
    <mergeCell ref="B141:B143"/>
    <mergeCell ref="C141:C143"/>
    <mergeCell ref="D141:D143"/>
    <mergeCell ref="E141:E143"/>
    <mergeCell ref="B120:B121"/>
    <mergeCell ref="C120:C121"/>
    <mergeCell ref="D120:D121"/>
    <mergeCell ref="E120:E121"/>
    <mergeCell ref="A123:A125"/>
    <mergeCell ref="B123:B125"/>
    <mergeCell ref="C123:C125"/>
    <mergeCell ref="D123:D125"/>
    <mergeCell ref="E123:E125"/>
    <mergeCell ref="B94:D94"/>
    <mergeCell ref="B174:D174"/>
    <mergeCell ref="E76:E77"/>
    <mergeCell ref="E78:E79"/>
    <mergeCell ref="A78:A79"/>
    <mergeCell ref="B78:B79"/>
    <mergeCell ref="C76:C77"/>
    <mergeCell ref="D76:D77"/>
    <mergeCell ref="C78:C79"/>
    <mergeCell ref="D78:D79"/>
    <mergeCell ref="A84:A85"/>
    <mergeCell ref="B84:B85"/>
    <mergeCell ref="C84:C85"/>
    <mergeCell ref="D84:D85"/>
    <mergeCell ref="E84:E85"/>
    <mergeCell ref="A120:A121"/>
    <mergeCell ref="B210:D210"/>
    <mergeCell ref="B234:D234"/>
    <mergeCell ref="B243:D243"/>
    <mergeCell ref="A1:J1"/>
    <mergeCell ref="A237:J237"/>
    <mergeCell ref="A177:J177"/>
    <mergeCell ref="A213:J213"/>
    <mergeCell ref="A4:J4"/>
    <mergeCell ref="A97:J97"/>
    <mergeCell ref="B74:B75"/>
    <mergeCell ref="A74:A75"/>
    <mergeCell ref="C74:C75"/>
    <mergeCell ref="D74:D75"/>
    <mergeCell ref="E74:E75"/>
    <mergeCell ref="A76:A77"/>
    <mergeCell ref="B76:B77"/>
  </mergeCells>
  <conditionalFormatting sqref="I6:I92 I172 I210 I208 I234:I235 I232 I243 I241">
    <cfRule type="cellIs" priority="13" dxfId="0" operator="equal">
      <formula>"DESIERTO"</formula>
    </cfRule>
  </conditionalFormatting>
  <conditionalFormatting sqref="I215:I231 I99:I171 I179:I207 I239:I240">
    <cfRule type="cellIs" priority="12" dxfId="0" operator="equal">
      <formula>"DESIERTO"</formula>
    </cfRule>
  </conditionalFormatting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7"/>
  <sheetViews>
    <sheetView tabSelected="1" zoomScale="70" zoomScaleNormal="70" zoomScalePageLayoutView="0" workbookViewId="0" topLeftCell="A1">
      <selection activeCell="N14" sqref="N14"/>
    </sheetView>
  </sheetViews>
  <sheetFormatPr defaultColWidth="11.421875" defaultRowHeight="15"/>
  <cols>
    <col min="1" max="1" width="4.7109375" style="0" customWidth="1"/>
    <col min="2" max="2" width="21.00390625" style="0" customWidth="1"/>
    <col min="3" max="3" width="12.140625" style="0" customWidth="1"/>
    <col min="4" max="4" width="12.421875" style="0" customWidth="1"/>
    <col min="5" max="5" width="15.140625" style="0" customWidth="1"/>
    <col min="6" max="6" width="18.28125" style="0" customWidth="1"/>
    <col min="7" max="8" width="13.7109375" style="0" customWidth="1"/>
    <col min="9" max="10" width="18.28125" style="0" customWidth="1"/>
    <col min="11" max="11" width="4.7109375" style="24" customWidth="1"/>
    <col min="12" max="12" width="16.7109375" style="0" hidden="1" customWidth="1"/>
    <col min="13" max="13" width="16.7109375" style="132" customWidth="1"/>
    <col min="14" max="14" width="16.7109375" style="0" customWidth="1"/>
  </cols>
  <sheetData>
    <row r="1" spans="1:13" ht="34.5" customHeight="1">
      <c r="A1" s="203" t="s">
        <v>450</v>
      </c>
      <c r="B1" s="203"/>
      <c r="C1" s="203"/>
      <c r="D1" s="203"/>
      <c r="E1" s="203"/>
      <c r="F1" s="203"/>
      <c r="G1" s="203"/>
      <c r="H1" s="203"/>
      <c r="I1" s="203"/>
      <c r="J1" s="203"/>
      <c r="L1" s="46">
        <f>F9+F17+F22+F26+F31</f>
        <v>2491320.3200000003</v>
      </c>
      <c r="M1" s="131">
        <f>J9+J17+J22+J26+J31</f>
        <v>2476922.04</v>
      </c>
    </row>
    <row r="2" ht="15.75" thickBot="1"/>
    <row r="3" spans="1:13" ht="16.5" thickBot="1">
      <c r="A3" s="178" t="s">
        <v>222</v>
      </c>
      <c r="B3" s="179"/>
      <c r="C3" s="179"/>
      <c r="D3" s="179"/>
      <c r="E3" s="179"/>
      <c r="F3" s="179"/>
      <c r="G3" s="179"/>
      <c r="H3" s="179"/>
      <c r="I3" s="179"/>
      <c r="J3" s="180"/>
      <c r="M3" s="132">
        <f>A9+A17+A22+A26+A31</f>
        <v>10</v>
      </c>
    </row>
    <row r="4" spans="1:10" ht="54">
      <c r="A4" s="28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30" t="s">
        <v>5</v>
      </c>
      <c r="G4" s="29" t="s">
        <v>400</v>
      </c>
      <c r="H4" s="29" t="s">
        <v>6</v>
      </c>
      <c r="I4" s="30" t="s">
        <v>7</v>
      </c>
      <c r="J4" s="31" t="s">
        <v>8</v>
      </c>
    </row>
    <row r="5" spans="1:11" ht="38.25">
      <c r="A5" s="32">
        <v>1</v>
      </c>
      <c r="B5" s="2" t="s">
        <v>11</v>
      </c>
      <c r="C5" s="2" t="s">
        <v>9</v>
      </c>
      <c r="D5" s="4">
        <v>41694.342361111114</v>
      </c>
      <c r="E5" s="2" t="s">
        <v>86</v>
      </c>
      <c r="F5" s="5">
        <v>23062.19</v>
      </c>
      <c r="G5" s="4">
        <v>41703</v>
      </c>
      <c r="H5" s="1"/>
      <c r="I5" s="2" t="s">
        <v>169</v>
      </c>
      <c r="J5" s="33">
        <v>21771</v>
      </c>
      <c r="K5" s="24">
        <f aca="true" t="shared" si="0" ref="K5:K67">IF(I5="DESIERTO",1,0)</f>
        <v>0</v>
      </c>
    </row>
    <row r="6" spans="1:11" ht="38.25">
      <c r="A6" s="32">
        <v>2</v>
      </c>
      <c r="B6" s="2" t="s">
        <v>10</v>
      </c>
      <c r="C6" s="2" t="s">
        <v>9</v>
      </c>
      <c r="D6" s="4">
        <v>41702.34097222222</v>
      </c>
      <c r="E6" s="2" t="s">
        <v>87</v>
      </c>
      <c r="F6" s="5">
        <v>17930</v>
      </c>
      <c r="G6" s="4">
        <v>41716</v>
      </c>
      <c r="H6" s="1"/>
      <c r="I6" s="2" t="s">
        <v>170</v>
      </c>
      <c r="J6" s="33">
        <v>17115</v>
      </c>
      <c r="K6" s="24">
        <f t="shared" si="0"/>
        <v>0</v>
      </c>
    </row>
    <row r="7" spans="1:11" ht="38.25">
      <c r="A7" s="32">
        <v>3</v>
      </c>
      <c r="B7" s="2" t="s">
        <v>22</v>
      </c>
      <c r="C7" s="2" t="s">
        <v>9</v>
      </c>
      <c r="D7" s="4">
        <v>41719.33541666667</v>
      </c>
      <c r="E7" s="2" t="s">
        <v>88</v>
      </c>
      <c r="F7" s="5">
        <v>37984.2</v>
      </c>
      <c r="G7" s="4">
        <v>41737</v>
      </c>
      <c r="H7" s="1"/>
      <c r="I7" s="2" t="s">
        <v>171</v>
      </c>
      <c r="J7" s="33">
        <v>34990.54</v>
      </c>
      <c r="K7" s="24">
        <f t="shared" si="0"/>
        <v>0</v>
      </c>
    </row>
    <row r="8" spans="1:11" ht="39" thickBot="1">
      <c r="A8" s="34">
        <v>4</v>
      </c>
      <c r="B8" s="35" t="s">
        <v>21</v>
      </c>
      <c r="C8" s="35" t="s">
        <v>9</v>
      </c>
      <c r="D8" s="36">
        <v>41719.33611111111</v>
      </c>
      <c r="E8" s="35" t="s">
        <v>89</v>
      </c>
      <c r="F8" s="37">
        <v>15891.4</v>
      </c>
      <c r="G8" s="36">
        <v>41737</v>
      </c>
      <c r="H8" s="38"/>
      <c r="I8" s="35" t="s">
        <v>172</v>
      </c>
      <c r="J8" s="39">
        <v>14990</v>
      </c>
      <c r="K8" s="24">
        <f t="shared" si="0"/>
        <v>0</v>
      </c>
    </row>
    <row r="9" spans="1:10" ht="15">
      <c r="A9" s="24">
        <f>COUNT(A5:A8)</f>
        <v>4</v>
      </c>
      <c r="F9" s="27">
        <f>SUMIF(K5:K8,0,F5:F8)</f>
        <v>94867.79</v>
      </c>
      <c r="J9" s="27">
        <f>SUM(J5:J8)</f>
        <v>88866.54000000001</v>
      </c>
    </row>
    <row r="10" ht="15.75" thickBot="1"/>
    <row r="11" spans="1:13" s="10" customFormat="1" ht="30" customHeight="1" thickBot="1">
      <c r="A11" s="178" t="s">
        <v>223</v>
      </c>
      <c r="B11" s="179"/>
      <c r="C11" s="179"/>
      <c r="D11" s="179"/>
      <c r="E11" s="179"/>
      <c r="F11" s="179"/>
      <c r="G11" s="179"/>
      <c r="H11" s="179"/>
      <c r="I11" s="179"/>
      <c r="J11" s="180"/>
      <c r="K11" s="23"/>
      <c r="M11" s="133"/>
    </row>
    <row r="12" spans="1:10" ht="54">
      <c r="A12" s="28" t="s">
        <v>0</v>
      </c>
      <c r="B12" s="29" t="s">
        <v>1</v>
      </c>
      <c r="C12" s="29" t="s">
        <v>2</v>
      </c>
      <c r="D12" s="29" t="s">
        <v>3</v>
      </c>
      <c r="E12" s="29" t="s">
        <v>4</v>
      </c>
      <c r="F12" s="30" t="s">
        <v>5</v>
      </c>
      <c r="G12" s="29" t="s">
        <v>400</v>
      </c>
      <c r="H12" s="29" t="s">
        <v>6</v>
      </c>
      <c r="I12" s="30" t="s">
        <v>7</v>
      </c>
      <c r="J12" s="31" t="s">
        <v>8</v>
      </c>
    </row>
    <row r="13" spans="1:11" ht="51">
      <c r="A13" s="32">
        <v>1</v>
      </c>
      <c r="B13" s="2" t="s">
        <v>230</v>
      </c>
      <c r="C13" s="2" t="s">
        <v>16</v>
      </c>
      <c r="D13" s="4">
        <v>41691.44652777778</v>
      </c>
      <c r="E13" s="2" t="s">
        <v>280</v>
      </c>
      <c r="F13" s="5">
        <v>101733.7</v>
      </c>
      <c r="G13" s="4">
        <v>41715</v>
      </c>
      <c r="H13" s="1"/>
      <c r="I13" s="2" t="s">
        <v>401</v>
      </c>
      <c r="J13" s="33">
        <v>101650.5</v>
      </c>
      <c r="K13" s="24">
        <f t="shared" si="0"/>
        <v>0</v>
      </c>
    </row>
    <row r="14" spans="1:11" ht="38.25">
      <c r="A14" s="32">
        <v>2</v>
      </c>
      <c r="B14" s="2" t="s">
        <v>19</v>
      </c>
      <c r="C14" s="2" t="s">
        <v>9</v>
      </c>
      <c r="D14" s="4">
        <v>41701.330555555556</v>
      </c>
      <c r="E14" s="2" t="s">
        <v>281</v>
      </c>
      <c r="F14" s="5">
        <v>122556.88</v>
      </c>
      <c r="G14" s="4"/>
      <c r="H14" s="6">
        <v>41710</v>
      </c>
      <c r="I14" s="2" t="s">
        <v>174</v>
      </c>
      <c r="J14" s="33">
        <v>0</v>
      </c>
      <c r="K14" s="24">
        <f t="shared" si="0"/>
        <v>1</v>
      </c>
    </row>
    <row r="15" spans="1:11" ht="63.75">
      <c r="A15" s="32">
        <v>3</v>
      </c>
      <c r="B15" s="2" t="s">
        <v>229</v>
      </c>
      <c r="C15" s="2" t="s">
        <v>49</v>
      </c>
      <c r="D15" s="4">
        <v>41701.333333333336</v>
      </c>
      <c r="E15" s="2" t="s">
        <v>282</v>
      </c>
      <c r="F15" s="5">
        <v>165200</v>
      </c>
      <c r="G15" s="4">
        <v>41717</v>
      </c>
      <c r="H15" s="1"/>
      <c r="I15" s="2" t="s">
        <v>402</v>
      </c>
      <c r="J15" s="33">
        <v>165200</v>
      </c>
      <c r="K15" s="24">
        <f t="shared" si="0"/>
        <v>0</v>
      </c>
    </row>
    <row r="16" spans="1:11" ht="39" thickBot="1">
      <c r="A16" s="34">
        <v>4</v>
      </c>
      <c r="B16" s="35" t="s">
        <v>228</v>
      </c>
      <c r="C16" s="35" t="s">
        <v>9</v>
      </c>
      <c r="D16" s="36">
        <v>41719.43680555555</v>
      </c>
      <c r="E16" s="35" t="s">
        <v>283</v>
      </c>
      <c r="F16" s="37">
        <v>73279.58</v>
      </c>
      <c r="G16" s="36">
        <v>41737</v>
      </c>
      <c r="H16" s="38"/>
      <c r="I16" s="35" t="s">
        <v>403</v>
      </c>
      <c r="J16" s="39">
        <v>65836</v>
      </c>
      <c r="K16" s="24">
        <f t="shared" si="0"/>
        <v>0</v>
      </c>
    </row>
    <row r="17" spans="1:10" ht="15">
      <c r="A17" s="24">
        <f>COUNT(A13:A16)</f>
        <v>4</v>
      </c>
      <c r="F17" s="27">
        <f>SUMIF(K13:K16,0,F13:F16)</f>
        <v>340213.28</v>
      </c>
      <c r="J17" s="27">
        <f>SUM(J13:J16)</f>
        <v>332686.5</v>
      </c>
    </row>
    <row r="18" ht="15.75" thickBot="1"/>
    <row r="19" spans="1:13" s="10" customFormat="1" ht="30" customHeight="1" thickBot="1">
      <c r="A19" s="178" t="s">
        <v>346</v>
      </c>
      <c r="B19" s="179"/>
      <c r="C19" s="179"/>
      <c r="D19" s="179"/>
      <c r="E19" s="179"/>
      <c r="F19" s="179"/>
      <c r="G19" s="179"/>
      <c r="H19" s="179"/>
      <c r="I19" s="179"/>
      <c r="J19" s="180"/>
      <c r="K19" s="23"/>
      <c r="M19" s="133"/>
    </row>
    <row r="20" spans="1:10" ht="54">
      <c r="A20" s="28" t="s">
        <v>0</v>
      </c>
      <c r="B20" s="29" t="s">
        <v>1</v>
      </c>
      <c r="C20" s="29" t="s">
        <v>2</v>
      </c>
      <c r="D20" s="29" t="s">
        <v>3</v>
      </c>
      <c r="E20" s="29" t="s">
        <v>4</v>
      </c>
      <c r="F20" s="30" t="s">
        <v>5</v>
      </c>
      <c r="G20" s="29" t="s">
        <v>400</v>
      </c>
      <c r="H20" s="29" t="s">
        <v>6</v>
      </c>
      <c r="I20" s="30" t="s">
        <v>7</v>
      </c>
      <c r="J20" s="31" t="s">
        <v>8</v>
      </c>
    </row>
    <row r="21" spans="1:11" ht="51.75" thickBot="1">
      <c r="A21" s="34">
        <v>1</v>
      </c>
      <c r="B21" s="35" t="s">
        <v>355</v>
      </c>
      <c r="C21" s="35" t="s">
        <v>9</v>
      </c>
      <c r="D21" s="36">
        <v>41719.33541666667</v>
      </c>
      <c r="E21" s="35" t="s">
        <v>371</v>
      </c>
      <c r="F21" s="37">
        <v>322479.25</v>
      </c>
      <c r="G21" s="36">
        <v>41737</v>
      </c>
      <c r="H21" s="38"/>
      <c r="I21" s="35" t="s">
        <v>206</v>
      </c>
      <c r="J21" s="39">
        <v>321609</v>
      </c>
      <c r="K21" s="24">
        <f t="shared" si="0"/>
        <v>0</v>
      </c>
    </row>
    <row r="22" spans="1:10" ht="15">
      <c r="A22" s="24">
        <f>COUNT(A21)</f>
        <v>1</v>
      </c>
      <c r="F22" s="27">
        <f>SUMIF(K21,0,F21)</f>
        <v>322479.25</v>
      </c>
      <c r="J22" s="27">
        <f>SUM(J21)</f>
        <v>321609</v>
      </c>
    </row>
    <row r="23" ht="15.75" thickBot="1"/>
    <row r="24" spans="1:13" s="10" customFormat="1" ht="30" customHeight="1" thickBot="1">
      <c r="A24" s="178" t="s">
        <v>382</v>
      </c>
      <c r="B24" s="179"/>
      <c r="C24" s="179"/>
      <c r="D24" s="179"/>
      <c r="E24" s="179"/>
      <c r="F24" s="179"/>
      <c r="G24" s="179"/>
      <c r="H24" s="179"/>
      <c r="I24" s="179"/>
      <c r="J24" s="180"/>
      <c r="K24" s="23"/>
      <c r="M24" s="133"/>
    </row>
    <row r="25" spans="1:10" ht="54.75" thickBot="1">
      <c r="A25" s="40" t="s">
        <v>0</v>
      </c>
      <c r="B25" s="41" t="s">
        <v>1</v>
      </c>
      <c r="C25" s="41" t="s">
        <v>2</v>
      </c>
      <c r="D25" s="41" t="s">
        <v>3</v>
      </c>
      <c r="E25" s="41" t="s">
        <v>4</v>
      </c>
      <c r="F25" s="42" t="s">
        <v>5</v>
      </c>
      <c r="G25" s="41" t="s">
        <v>400</v>
      </c>
      <c r="H25" s="41" t="s">
        <v>6</v>
      </c>
      <c r="I25" s="42" t="s">
        <v>7</v>
      </c>
      <c r="J25" s="43" t="s">
        <v>8</v>
      </c>
    </row>
    <row r="26" spans="1:10" ht="15">
      <c r="A26" s="24">
        <v>0</v>
      </c>
      <c r="F26" s="27">
        <v>0</v>
      </c>
      <c r="J26" s="27">
        <v>0</v>
      </c>
    </row>
    <row r="27" ht="15.75" thickBot="1"/>
    <row r="28" spans="1:13" s="10" customFormat="1" ht="30" customHeight="1" thickBot="1">
      <c r="A28" s="178" t="s">
        <v>396</v>
      </c>
      <c r="B28" s="179"/>
      <c r="C28" s="179"/>
      <c r="D28" s="179"/>
      <c r="E28" s="179"/>
      <c r="F28" s="179"/>
      <c r="G28" s="179"/>
      <c r="H28" s="179"/>
      <c r="I28" s="179"/>
      <c r="J28" s="180"/>
      <c r="K28" s="23"/>
      <c r="M28" s="133"/>
    </row>
    <row r="29" spans="1:10" ht="54">
      <c r="A29" s="28" t="s">
        <v>0</v>
      </c>
      <c r="B29" s="29" t="s">
        <v>1</v>
      </c>
      <c r="C29" s="29" t="s">
        <v>2</v>
      </c>
      <c r="D29" s="29" t="s">
        <v>3</v>
      </c>
      <c r="E29" s="29" t="s">
        <v>4</v>
      </c>
      <c r="F29" s="30" t="s">
        <v>5</v>
      </c>
      <c r="G29" s="29" t="s">
        <v>400</v>
      </c>
      <c r="H29" s="29" t="s">
        <v>6</v>
      </c>
      <c r="I29" s="30" t="s">
        <v>7</v>
      </c>
      <c r="J29" s="31" t="s">
        <v>8</v>
      </c>
    </row>
    <row r="30" spans="1:11" ht="77.25" thickBot="1">
      <c r="A30" s="34">
        <v>1</v>
      </c>
      <c r="B30" s="35" t="s">
        <v>397</v>
      </c>
      <c r="C30" s="35" t="s">
        <v>16</v>
      </c>
      <c r="D30" s="36">
        <v>41669.71319444444</v>
      </c>
      <c r="E30" s="35" t="s">
        <v>398</v>
      </c>
      <c r="F30" s="37">
        <v>1733760</v>
      </c>
      <c r="G30" s="36">
        <v>41703</v>
      </c>
      <c r="H30" s="38"/>
      <c r="I30" s="35" t="s">
        <v>449</v>
      </c>
      <c r="J30" s="39">
        <v>1733760</v>
      </c>
      <c r="K30" s="24">
        <f t="shared" si="0"/>
        <v>0</v>
      </c>
    </row>
    <row r="31" spans="1:10" ht="15">
      <c r="A31" s="24">
        <f>COUNT(A30)</f>
        <v>1</v>
      </c>
      <c r="F31" s="27">
        <f>SUMIF(K30,0,F30)</f>
        <v>1733760</v>
      </c>
      <c r="J31" s="27">
        <f>SUM(J30)</f>
        <v>1733760</v>
      </c>
    </row>
    <row r="33" spans="1:13" ht="34.5" customHeight="1">
      <c r="A33" s="204" t="s">
        <v>451</v>
      </c>
      <c r="B33" s="204"/>
      <c r="C33" s="204"/>
      <c r="D33" s="204"/>
      <c r="E33" s="204"/>
      <c r="F33" s="204"/>
      <c r="G33" s="204"/>
      <c r="H33" s="204"/>
      <c r="I33" s="204"/>
      <c r="J33" s="204"/>
      <c r="L33" s="44">
        <f>F54+F75+F85+F89+F94</f>
        <v>4143056.49</v>
      </c>
      <c r="M33" s="134">
        <f>J54+J75+J85+J89+J94</f>
        <v>2699169.04</v>
      </c>
    </row>
    <row r="34" ht="15.75" thickBot="1"/>
    <row r="35" spans="1:13" ht="16.5" thickBot="1">
      <c r="A35" s="178" t="s">
        <v>222</v>
      </c>
      <c r="B35" s="179"/>
      <c r="C35" s="179"/>
      <c r="D35" s="179"/>
      <c r="E35" s="179"/>
      <c r="F35" s="179"/>
      <c r="G35" s="179"/>
      <c r="H35" s="179"/>
      <c r="I35" s="179"/>
      <c r="J35" s="180"/>
      <c r="M35" s="132">
        <f>A54+A75+A85+A89+A94</f>
        <v>39</v>
      </c>
    </row>
    <row r="36" spans="1:10" ht="54">
      <c r="A36" s="28" t="s">
        <v>0</v>
      </c>
      <c r="B36" s="29" t="s">
        <v>1</v>
      </c>
      <c r="C36" s="29" t="s">
        <v>2</v>
      </c>
      <c r="D36" s="29" t="s">
        <v>3</v>
      </c>
      <c r="E36" s="29" t="s">
        <v>4</v>
      </c>
      <c r="F36" s="30" t="s">
        <v>5</v>
      </c>
      <c r="G36" s="29" t="s">
        <v>400</v>
      </c>
      <c r="H36" s="29" t="s">
        <v>6</v>
      </c>
      <c r="I36" s="30" t="s">
        <v>7</v>
      </c>
      <c r="J36" s="31" t="s">
        <v>8</v>
      </c>
    </row>
    <row r="37" spans="1:11" ht="89.25">
      <c r="A37" s="32">
        <v>1</v>
      </c>
      <c r="B37" s="2" t="s">
        <v>20</v>
      </c>
      <c r="C37" s="2" t="s">
        <v>16</v>
      </c>
      <c r="D37" s="4">
        <v>41733.350694444445</v>
      </c>
      <c r="E37" s="2" t="s">
        <v>90</v>
      </c>
      <c r="F37" s="5">
        <v>37941.48</v>
      </c>
      <c r="G37" s="4">
        <v>41743</v>
      </c>
      <c r="H37" s="1"/>
      <c r="I37" s="2" t="s">
        <v>173</v>
      </c>
      <c r="J37" s="33">
        <v>37941.09</v>
      </c>
      <c r="K37" s="24">
        <f t="shared" si="0"/>
        <v>0</v>
      </c>
    </row>
    <row r="38" spans="1:11" ht="38.25">
      <c r="A38" s="32">
        <v>2</v>
      </c>
      <c r="B38" s="2" t="s">
        <v>19</v>
      </c>
      <c r="C38" s="2" t="s">
        <v>9</v>
      </c>
      <c r="D38" s="4">
        <v>41733.361805555556</v>
      </c>
      <c r="E38" s="2" t="s">
        <v>91</v>
      </c>
      <c r="F38" s="5">
        <v>122550</v>
      </c>
      <c r="G38" s="4"/>
      <c r="H38" s="6">
        <v>41745</v>
      </c>
      <c r="I38" s="2" t="s">
        <v>174</v>
      </c>
      <c r="J38" s="33">
        <v>0</v>
      </c>
      <c r="K38" s="24">
        <f t="shared" si="0"/>
        <v>1</v>
      </c>
    </row>
    <row r="39" spans="1:11" ht="127.5">
      <c r="A39" s="32">
        <v>3</v>
      </c>
      <c r="B39" s="2" t="s">
        <v>18</v>
      </c>
      <c r="C39" s="2" t="s">
        <v>16</v>
      </c>
      <c r="D39" s="4">
        <v>41733.475694444445</v>
      </c>
      <c r="E39" s="2" t="s">
        <v>92</v>
      </c>
      <c r="F39" s="5">
        <v>37200</v>
      </c>
      <c r="G39" s="4">
        <v>41745</v>
      </c>
      <c r="H39" s="1"/>
      <c r="I39" s="2" t="s">
        <v>175</v>
      </c>
      <c r="J39" s="33">
        <v>37200</v>
      </c>
      <c r="K39" s="24">
        <f t="shared" si="0"/>
        <v>0</v>
      </c>
    </row>
    <row r="40" spans="1:11" ht="127.5">
      <c r="A40" s="32">
        <v>4</v>
      </c>
      <c r="B40" s="2" t="s">
        <v>17</v>
      </c>
      <c r="C40" s="2" t="s">
        <v>16</v>
      </c>
      <c r="D40" s="4">
        <v>41733.475694444445</v>
      </c>
      <c r="E40" s="2" t="s">
        <v>93</v>
      </c>
      <c r="F40" s="5">
        <v>37200</v>
      </c>
      <c r="G40" s="4"/>
      <c r="H40" s="6">
        <v>41740</v>
      </c>
      <c r="I40" s="2" t="s">
        <v>174</v>
      </c>
      <c r="J40" s="33">
        <v>0</v>
      </c>
      <c r="K40" s="24">
        <f t="shared" si="0"/>
        <v>1</v>
      </c>
    </row>
    <row r="41" spans="1:11" ht="38.25">
      <c r="A41" s="32">
        <v>5</v>
      </c>
      <c r="B41" s="2" t="s">
        <v>15</v>
      </c>
      <c r="C41" s="2" t="s">
        <v>9</v>
      </c>
      <c r="D41" s="4">
        <v>41743.39375</v>
      </c>
      <c r="E41" s="2" t="s">
        <v>94</v>
      </c>
      <c r="F41" s="5">
        <v>24756.31</v>
      </c>
      <c r="G41" s="4">
        <v>41757</v>
      </c>
      <c r="H41" s="1"/>
      <c r="I41" s="2" t="s">
        <v>176</v>
      </c>
      <c r="J41" s="33">
        <v>24706</v>
      </c>
      <c r="K41" s="24">
        <f t="shared" si="0"/>
        <v>0</v>
      </c>
    </row>
    <row r="42" spans="1:11" ht="38.25">
      <c r="A42" s="32">
        <v>6</v>
      </c>
      <c r="B42" s="2" t="s">
        <v>14</v>
      </c>
      <c r="C42" s="2" t="s">
        <v>9</v>
      </c>
      <c r="D42" s="4">
        <v>41745.34305555555</v>
      </c>
      <c r="E42" s="2" t="s">
        <v>95</v>
      </c>
      <c r="F42" s="5">
        <v>34890.77</v>
      </c>
      <c r="G42" s="4">
        <v>41764</v>
      </c>
      <c r="H42" s="1"/>
      <c r="I42" s="2" t="s">
        <v>177</v>
      </c>
      <c r="J42" s="33">
        <v>34232.79</v>
      </c>
      <c r="K42" s="24">
        <f t="shared" si="0"/>
        <v>0</v>
      </c>
    </row>
    <row r="43" spans="1:11" ht="38.25">
      <c r="A43" s="32">
        <v>7</v>
      </c>
      <c r="B43" s="2" t="s">
        <v>13</v>
      </c>
      <c r="C43" s="2" t="s">
        <v>9</v>
      </c>
      <c r="D43" s="4">
        <v>41752.586805555555</v>
      </c>
      <c r="E43" s="2" t="s">
        <v>96</v>
      </c>
      <c r="F43" s="5">
        <v>39979.9</v>
      </c>
      <c r="G43" s="4">
        <v>41773</v>
      </c>
      <c r="H43" s="1"/>
      <c r="I43" s="2" t="s">
        <v>178</v>
      </c>
      <c r="J43" s="33">
        <v>29412.2</v>
      </c>
      <c r="K43" s="24">
        <f t="shared" si="0"/>
        <v>0</v>
      </c>
    </row>
    <row r="44" spans="1:11" ht="51">
      <c r="A44" s="32">
        <v>8</v>
      </c>
      <c r="B44" s="2" t="s">
        <v>12</v>
      </c>
      <c r="C44" s="2" t="s">
        <v>9</v>
      </c>
      <c r="D44" s="4">
        <v>41754.51736111111</v>
      </c>
      <c r="E44" s="2" t="s">
        <v>97</v>
      </c>
      <c r="F44" s="5">
        <v>39885.05</v>
      </c>
      <c r="G44" s="4">
        <v>41788</v>
      </c>
      <c r="H44" s="1"/>
      <c r="I44" s="2" t="s">
        <v>179</v>
      </c>
      <c r="J44" s="33">
        <v>25990</v>
      </c>
      <c r="K44" s="24">
        <f t="shared" si="0"/>
        <v>0</v>
      </c>
    </row>
    <row r="45" spans="1:11" ht="127.5">
      <c r="A45" s="32">
        <v>9</v>
      </c>
      <c r="B45" s="2" t="s">
        <v>17</v>
      </c>
      <c r="C45" s="2" t="s">
        <v>16</v>
      </c>
      <c r="D45" s="4">
        <v>41757.722916666666</v>
      </c>
      <c r="E45" s="2" t="s">
        <v>98</v>
      </c>
      <c r="F45" s="5">
        <v>37200</v>
      </c>
      <c r="G45" s="4">
        <v>41766</v>
      </c>
      <c r="H45" s="1"/>
      <c r="I45" s="2" t="s">
        <v>180</v>
      </c>
      <c r="J45" s="33">
        <v>37200</v>
      </c>
      <c r="K45" s="24">
        <f t="shared" si="0"/>
        <v>0</v>
      </c>
    </row>
    <row r="46" spans="1:11" ht="38.25">
      <c r="A46" s="32">
        <v>10</v>
      </c>
      <c r="B46" s="2" t="s">
        <v>19</v>
      </c>
      <c r="C46" s="2" t="s">
        <v>9</v>
      </c>
      <c r="D46" s="4">
        <v>41759.57708333333</v>
      </c>
      <c r="E46" s="2" t="s">
        <v>99</v>
      </c>
      <c r="F46" s="5">
        <v>122550</v>
      </c>
      <c r="G46" s="4">
        <v>41779</v>
      </c>
      <c r="H46" s="1"/>
      <c r="I46" s="2" t="s">
        <v>181</v>
      </c>
      <c r="J46" s="33">
        <v>103845</v>
      </c>
      <c r="K46" s="24">
        <f t="shared" si="0"/>
        <v>0</v>
      </c>
    </row>
    <row r="47" spans="1:11" ht="38.25">
      <c r="A47" s="32">
        <v>11</v>
      </c>
      <c r="B47" s="2" t="s">
        <v>29</v>
      </c>
      <c r="C47" s="2" t="s">
        <v>9</v>
      </c>
      <c r="D47" s="4">
        <v>41761.34097222222</v>
      </c>
      <c r="E47" s="2" t="s">
        <v>100</v>
      </c>
      <c r="F47" s="5">
        <v>37980</v>
      </c>
      <c r="G47" s="4">
        <v>41773</v>
      </c>
      <c r="H47" s="1"/>
      <c r="I47" s="2" t="s">
        <v>182</v>
      </c>
      <c r="J47" s="33">
        <v>37788</v>
      </c>
      <c r="K47" s="24">
        <f t="shared" si="0"/>
        <v>0</v>
      </c>
    </row>
    <row r="48" spans="1:11" ht="51">
      <c r="A48" s="32">
        <v>12</v>
      </c>
      <c r="B48" s="2" t="s">
        <v>23</v>
      </c>
      <c r="C48" s="2" t="s">
        <v>16</v>
      </c>
      <c r="D48" s="4">
        <v>41795.33819444444</v>
      </c>
      <c r="E48" s="2" t="s">
        <v>101</v>
      </c>
      <c r="F48" s="5">
        <v>39238.3</v>
      </c>
      <c r="G48" s="4">
        <v>41807</v>
      </c>
      <c r="H48" s="1"/>
      <c r="I48" s="2" t="s">
        <v>174</v>
      </c>
      <c r="J48" s="33">
        <v>0</v>
      </c>
      <c r="K48" s="24">
        <f t="shared" si="0"/>
        <v>1</v>
      </c>
    </row>
    <row r="49" spans="1:11" ht="89.25">
      <c r="A49" s="32">
        <v>13</v>
      </c>
      <c r="B49" s="2" t="s">
        <v>28</v>
      </c>
      <c r="C49" s="2" t="s">
        <v>16</v>
      </c>
      <c r="D49" s="4">
        <v>41796.33472222222</v>
      </c>
      <c r="E49" s="2" t="s">
        <v>102</v>
      </c>
      <c r="F49" s="5">
        <v>39997.95</v>
      </c>
      <c r="G49" s="4">
        <v>41807</v>
      </c>
      <c r="H49" s="1"/>
      <c r="I49" s="2" t="s">
        <v>183</v>
      </c>
      <c r="J49" s="33">
        <v>37740</v>
      </c>
      <c r="K49" s="24">
        <f t="shared" si="0"/>
        <v>0</v>
      </c>
    </row>
    <row r="50" spans="1:11" ht="38.25">
      <c r="A50" s="32">
        <v>14</v>
      </c>
      <c r="B50" s="2" t="s">
        <v>27</v>
      </c>
      <c r="C50" s="2" t="s">
        <v>9</v>
      </c>
      <c r="D50" s="4">
        <v>41800.48819444444</v>
      </c>
      <c r="E50" s="2" t="s">
        <v>103</v>
      </c>
      <c r="F50" s="5">
        <v>15796.53</v>
      </c>
      <c r="G50" s="4">
        <v>41814</v>
      </c>
      <c r="H50" s="1"/>
      <c r="I50" s="2" t="s">
        <v>184</v>
      </c>
      <c r="J50" s="33">
        <v>14690</v>
      </c>
      <c r="K50" s="24">
        <f t="shared" si="0"/>
        <v>0</v>
      </c>
    </row>
    <row r="51" spans="1:11" ht="89.25">
      <c r="A51" s="32">
        <v>15</v>
      </c>
      <c r="B51" s="2" t="s">
        <v>26</v>
      </c>
      <c r="C51" s="2" t="s">
        <v>16</v>
      </c>
      <c r="D51" s="4">
        <v>41813.34861111111</v>
      </c>
      <c r="E51" s="2" t="s">
        <v>104</v>
      </c>
      <c r="F51" s="5">
        <v>33690.8</v>
      </c>
      <c r="G51" s="4">
        <v>41828</v>
      </c>
      <c r="H51" s="1"/>
      <c r="I51" s="2" t="s">
        <v>185</v>
      </c>
      <c r="J51" s="33">
        <v>29800</v>
      </c>
      <c r="K51" s="24">
        <f t="shared" si="0"/>
        <v>0</v>
      </c>
    </row>
    <row r="52" spans="1:11" ht="38.25">
      <c r="A52" s="32">
        <v>16</v>
      </c>
      <c r="B52" s="2" t="s">
        <v>25</v>
      </c>
      <c r="C52" s="2" t="s">
        <v>9</v>
      </c>
      <c r="D52" s="4">
        <v>41820.34166666667</v>
      </c>
      <c r="E52" s="2" t="s">
        <v>105</v>
      </c>
      <c r="F52" s="5">
        <v>22707.92</v>
      </c>
      <c r="G52" s="4">
        <v>41829</v>
      </c>
      <c r="H52" s="1"/>
      <c r="I52" s="2" t="s">
        <v>177</v>
      </c>
      <c r="J52" s="33">
        <v>22697.92</v>
      </c>
      <c r="K52" s="24">
        <f t="shared" si="0"/>
        <v>0</v>
      </c>
    </row>
    <row r="53" spans="1:11" ht="39" thickBot="1">
      <c r="A53" s="34">
        <v>17</v>
      </c>
      <c r="B53" s="35" t="s">
        <v>24</v>
      </c>
      <c r="C53" s="35" t="s">
        <v>9</v>
      </c>
      <c r="D53" s="36">
        <v>41820.34166666667</v>
      </c>
      <c r="E53" s="35" t="s">
        <v>106</v>
      </c>
      <c r="F53" s="37">
        <v>27482.4</v>
      </c>
      <c r="G53" s="36">
        <v>41836</v>
      </c>
      <c r="H53" s="38"/>
      <c r="I53" s="35" t="s">
        <v>186</v>
      </c>
      <c r="J53" s="39">
        <v>22280</v>
      </c>
      <c r="K53" s="24">
        <f t="shared" si="0"/>
        <v>0</v>
      </c>
    </row>
    <row r="54" spans="1:10" ht="15">
      <c r="A54" s="24">
        <f>COUNT(A37:A53)</f>
        <v>17</v>
      </c>
      <c r="F54" s="27">
        <f>SUMIF(K37:K53,0,F37:F53)</f>
        <v>552059.1100000001</v>
      </c>
      <c r="J54" s="27">
        <f>SUM(J37:J53)</f>
        <v>495523</v>
      </c>
    </row>
    <row r="55" ht="15.75" thickBot="1"/>
    <row r="56" spans="1:13" s="10" customFormat="1" ht="30" customHeight="1" thickBot="1">
      <c r="A56" s="178" t="s">
        <v>223</v>
      </c>
      <c r="B56" s="179"/>
      <c r="C56" s="179"/>
      <c r="D56" s="179"/>
      <c r="E56" s="179"/>
      <c r="F56" s="179"/>
      <c r="G56" s="179"/>
      <c r="H56" s="179"/>
      <c r="I56" s="179"/>
      <c r="J56" s="180"/>
      <c r="K56" s="23"/>
      <c r="M56" s="133"/>
    </row>
    <row r="57" spans="1:10" ht="54">
      <c r="A57" s="28" t="s">
        <v>0</v>
      </c>
      <c r="B57" s="29" t="s">
        <v>1</v>
      </c>
      <c r="C57" s="29" t="s">
        <v>2</v>
      </c>
      <c r="D57" s="29" t="s">
        <v>3</v>
      </c>
      <c r="E57" s="29" t="s">
        <v>4</v>
      </c>
      <c r="F57" s="30" t="s">
        <v>5</v>
      </c>
      <c r="G57" s="29" t="s">
        <v>400</v>
      </c>
      <c r="H57" s="29" t="s">
        <v>6</v>
      </c>
      <c r="I57" s="30" t="s">
        <v>7</v>
      </c>
      <c r="J57" s="31" t="s">
        <v>8</v>
      </c>
    </row>
    <row r="58" spans="1:11" ht="51">
      <c r="A58" s="32">
        <v>1</v>
      </c>
      <c r="B58" s="2" t="s">
        <v>227</v>
      </c>
      <c r="C58" s="2" t="s">
        <v>9</v>
      </c>
      <c r="D58" s="4">
        <v>41743.39444444444</v>
      </c>
      <c r="E58" s="2" t="s">
        <v>284</v>
      </c>
      <c r="F58" s="5">
        <v>40391.32</v>
      </c>
      <c r="G58" s="4">
        <v>41773</v>
      </c>
      <c r="H58" s="1"/>
      <c r="I58" s="2" t="s">
        <v>404</v>
      </c>
      <c r="J58" s="33">
        <v>21700</v>
      </c>
      <c r="K58" s="24">
        <f t="shared" si="0"/>
        <v>0</v>
      </c>
    </row>
    <row r="59" spans="1:11" ht="89.25">
      <c r="A59" s="32">
        <v>2</v>
      </c>
      <c r="B59" s="2" t="s">
        <v>226</v>
      </c>
      <c r="C59" s="2" t="s">
        <v>16</v>
      </c>
      <c r="D59" s="4">
        <v>41754.51736111111</v>
      </c>
      <c r="E59" s="2" t="s">
        <v>285</v>
      </c>
      <c r="F59" s="5">
        <v>81503.89</v>
      </c>
      <c r="G59" s="4">
        <v>41779</v>
      </c>
      <c r="H59" s="1"/>
      <c r="I59" s="2" t="s">
        <v>405</v>
      </c>
      <c r="J59" s="33">
        <v>58200</v>
      </c>
      <c r="K59" s="24">
        <f t="shared" si="0"/>
        <v>0</v>
      </c>
    </row>
    <row r="60" spans="1:11" ht="51">
      <c r="A60" s="32">
        <v>3</v>
      </c>
      <c r="B60" s="2" t="s">
        <v>225</v>
      </c>
      <c r="C60" s="2" t="s">
        <v>9</v>
      </c>
      <c r="D60" s="4">
        <v>41754.518055555556</v>
      </c>
      <c r="E60" s="2" t="s">
        <v>286</v>
      </c>
      <c r="F60" s="5">
        <v>191274.33</v>
      </c>
      <c r="G60" s="4">
        <v>41773</v>
      </c>
      <c r="H60" s="1"/>
      <c r="I60" s="2" t="s">
        <v>406</v>
      </c>
      <c r="J60" s="33">
        <v>155760</v>
      </c>
      <c r="K60" s="24">
        <f t="shared" si="0"/>
        <v>0</v>
      </c>
    </row>
    <row r="61" spans="1:11" ht="63.75">
      <c r="A61" s="32">
        <v>4</v>
      </c>
      <c r="B61" s="2" t="s">
        <v>224</v>
      </c>
      <c r="C61" s="2" t="s">
        <v>9</v>
      </c>
      <c r="D61" s="4">
        <v>41759.68958333333</v>
      </c>
      <c r="E61" s="2" t="s">
        <v>287</v>
      </c>
      <c r="F61" s="5">
        <v>102500</v>
      </c>
      <c r="G61" s="4">
        <v>41782</v>
      </c>
      <c r="H61" s="1"/>
      <c r="I61" s="2" t="s">
        <v>407</v>
      </c>
      <c r="J61" s="33">
        <v>84500</v>
      </c>
      <c r="K61" s="24">
        <f t="shared" si="0"/>
        <v>0</v>
      </c>
    </row>
    <row r="62" spans="1:11" ht="38.25">
      <c r="A62" s="32">
        <v>5</v>
      </c>
      <c r="B62" s="2" t="s">
        <v>239</v>
      </c>
      <c r="C62" s="2" t="s">
        <v>9</v>
      </c>
      <c r="D62" s="4">
        <v>41761.34166666667</v>
      </c>
      <c r="E62" s="2" t="s">
        <v>288</v>
      </c>
      <c r="F62" s="5">
        <v>67175.85</v>
      </c>
      <c r="G62" s="4">
        <v>41781</v>
      </c>
      <c r="H62" s="1"/>
      <c r="I62" s="2" t="s">
        <v>182</v>
      </c>
      <c r="J62" s="33">
        <v>47500</v>
      </c>
      <c r="K62" s="24">
        <f t="shared" si="0"/>
        <v>0</v>
      </c>
    </row>
    <row r="63" spans="1:11" ht="102">
      <c r="A63" s="32">
        <v>6</v>
      </c>
      <c r="B63" s="2" t="s">
        <v>238</v>
      </c>
      <c r="C63" s="2" t="s">
        <v>16</v>
      </c>
      <c r="D63" s="4">
        <v>41771.34027777778</v>
      </c>
      <c r="E63" s="2" t="s">
        <v>289</v>
      </c>
      <c r="F63" s="5">
        <v>74081.67</v>
      </c>
      <c r="G63" s="4"/>
      <c r="H63" s="6">
        <v>41781</v>
      </c>
      <c r="I63" s="2" t="s">
        <v>174</v>
      </c>
      <c r="J63" s="33">
        <v>0</v>
      </c>
      <c r="K63" s="24">
        <f t="shared" si="0"/>
        <v>1</v>
      </c>
    </row>
    <row r="64" spans="1:11" ht="38.25">
      <c r="A64" s="32">
        <v>7</v>
      </c>
      <c r="B64" s="2" t="s">
        <v>237</v>
      </c>
      <c r="C64" s="2" t="s">
        <v>9</v>
      </c>
      <c r="D64" s="4">
        <v>41775.376388888886</v>
      </c>
      <c r="E64" s="2" t="s">
        <v>290</v>
      </c>
      <c r="F64" s="5">
        <v>167264.37</v>
      </c>
      <c r="G64" s="4">
        <v>41800</v>
      </c>
      <c r="H64" s="1"/>
      <c r="I64" s="2" t="s">
        <v>408</v>
      </c>
      <c r="J64" s="33">
        <v>127000</v>
      </c>
      <c r="K64" s="24">
        <f t="shared" si="0"/>
        <v>0</v>
      </c>
    </row>
    <row r="65" spans="1:11" ht="38.25">
      <c r="A65" s="32">
        <v>8</v>
      </c>
      <c r="B65" s="2" t="s">
        <v>236</v>
      </c>
      <c r="C65" s="2" t="s">
        <v>9</v>
      </c>
      <c r="D65" s="4">
        <v>41782.334027777775</v>
      </c>
      <c r="E65" s="2" t="s">
        <v>291</v>
      </c>
      <c r="F65" s="5">
        <v>65122.46</v>
      </c>
      <c r="G65" s="4">
        <v>41807</v>
      </c>
      <c r="H65" s="1"/>
      <c r="I65" s="2" t="s">
        <v>409</v>
      </c>
      <c r="J65" s="33">
        <v>63650</v>
      </c>
      <c r="K65" s="24">
        <f t="shared" si="0"/>
        <v>0</v>
      </c>
    </row>
    <row r="66" spans="1:11" ht="38.25">
      <c r="A66" s="32">
        <v>9</v>
      </c>
      <c r="B66" s="2" t="s">
        <v>235</v>
      </c>
      <c r="C66" s="2" t="s">
        <v>9</v>
      </c>
      <c r="D66" s="4">
        <v>41794.33611111111</v>
      </c>
      <c r="E66" s="2" t="s">
        <v>292</v>
      </c>
      <c r="F66" s="5">
        <v>106190</v>
      </c>
      <c r="G66" s="4">
        <v>41810</v>
      </c>
      <c r="H66" s="1"/>
      <c r="I66" s="2" t="s">
        <v>410</v>
      </c>
      <c r="J66" s="33">
        <v>105940</v>
      </c>
      <c r="K66" s="24">
        <f t="shared" si="0"/>
        <v>0</v>
      </c>
    </row>
    <row r="67" spans="1:11" ht="51">
      <c r="A67" s="32">
        <v>10</v>
      </c>
      <c r="B67" s="2" t="s">
        <v>234</v>
      </c>
      <c r="C67" s="2" t="s">
        <v>9</v>
      </c>
      <c r="D67" s="4">
        <v>41807.48611111111</v>
      </c>
      <c r="E67" s="2" t="s">
        <v>293</v>
      </c>
      <c r="F67" s="5">
        <v>55013.56</v>
      </c>
      <c r="G67" s="4">
        <v>41824</v>
      </c>
      <c r="H67" s="1"/>
      <c r="I67" s="2" t="s">
        <v>411</v>
      </c>
      <c r="J67" s="33">
        <v>48050</v>
      </c>
      <c r="K67" s="24">
        <f t="shared" si="0"/>
        <v>0</v>
      </c>
    </row>
    <row r="68" spans="1:11" ht="38.25">
      <c r="A68" s="32">
        <v>11</v>
      </c>
      <c r="B68" s="2" t="s">
        <v>233</v>
      </c>
      <c r="C68" s="2" t="s">
        <v>9</v>
      </c>
      <c r="D68" s="4">
        <v>41810.54722222222</v>
      </c>
      <c r="E68" s="2" t="s">
        <v>294</v>
      </c>
      <c r="F68" s="5">
        <v>69390.75</v>
      </c>
      <c r="G68" s="4">
        <v>41837</v>
      </c>
      <c r="H68" s="1"/>
      <c r="I68" s="2" t="s">
        <v>412</v>
      </c>
      <c r="J68" s="33">
        <v>55350</v>
      </c>
      <c r="K68" s="24">
        <f aca="true" t="shared" si="1" ref="K68:K131">IF(I68="DESIERTO",1,0)</f>
        <v>0</v>
      </c>
    </row>
    <row r="69" spans="1:11" ht="51">
      <c r="A69" s="32">
        <v>12</v>
      </c>
      <c r="B69" s="2" t="s">
        <v>48</v>
      </c>
      <c r="C69" s="2" t="s">
        <v>9</v>
      </c>
      <c r="D69" s="4">
        <v>41813.34861111111</v>
      </c>
      <c r="E69" s="2" t="s">
        <v>295</v>
      </c>
      <c r="F69" s="5">
        <v>171336</v>
      </c>
      <c r="G69" s="4"/>
      <c r="H69" s="6">
        <v>41828</v>
      </c>
      <c r="I69" s="2" t="s">
        <v>174</v>
      </c>
      <c r="J69" s="33">
        <v>0</v>
      </c>
      <c r="K69" s="24">
        <f t="shared" si="1"/>
        <v>1</v>
      </c>
    </row>
    <row r="70" spans="1:11" ht="140.25">
      <c r="A70" s="32">
        <v>13</v>
      </c>
      <c r="B70" s="2" t="s">
        <v>232</v>
      </c>
      <c r="C70" s="2" t="s">
        <v>16</v>
      </c>
      <c r="D70" s="4">
        <v>41817.34097222222</v>
      </c>
      <c r="E70" s="2" t="s">
        <v>296</v>
      </c>
      <c r="F70" s="5">
        <v>90000</v>
      </c>
      <c r="G70" s="4">
        <v>41836</v>
      </c>
      <c r="H70" s="1"/>
      <c r="I70" s="2" t="s">
        <v>413</v>
      </c>
      <c r="J70" s="33">
        <v>90000</v>
      </c>
      <c r="K70" s="24">
        <f t="shared" si="1"/>
        <v>0</v>
      </c>
    </row>
    <row r="71" spans="1:11" ht="140.25">
      <c r="A71" s="32">
        <v>14</v>
      </c>
      <c r="B71" s="2" t="s">
        <v>231</v>
      </c>
      <c r="C71" s="2" t="s">
        <v>16</v>
      </c>
      <c r="D71" s="4">
        <v>41817.34097222222</v>
      </c>
      <c r="E71" s="2" t="s">
        <v>297</v>
      </c>
      <c r="F71" s="5">
        <v>60000</v>
      </c>
      <c r="G71" s="4">
        <v>41836</v>
      </c>
      <c r="H71" s="1"/>
      <c r="I71" s="2" t="s">
        <v>414</v>
      </c>
      <c r="J71" s="33">
        <v>60000</v>
      </c>
      <c r="K71" s="24">
        <f t="shared" si="1"/>
        <v>0</v>
      </c>
    </row>
    <row r="72" spans="1:11" ht="76.5">
      <c r="A72" s="32">
        <v>15</v>
      </c>
      <c r="B72" s="2" t="s">
        <v>247</v>
      </c>
      <c r="C72" s="2" t="s">
        <v>9</v>
      </c>
      <c r="D72" s="4">
        <v>41817.34166666667</v>
      </c>
      <c r="E72" s="2" t="s">
        <v>298</v>
      </c>
      <c r="F72" s="5">
        <v>74070.35</v>
      </c>
      <c r="G72" s="4">
        <v>41872</v>
      </c>
      <c r="H72" s="1"/>
      <c r="I72" s="2" t="s">
        <v>415</v>
      </c>
      <c r="J72" s="33">
        <v>69990</v>
      </c>
      <c r="K72" s="24">
        <f t="shared" si="1"/>
        <v>0</v>
      </c>
    </row>
    <row r="73" spans="1:11" ht="51">
      <c r="A73" s="32">
        <v>16</v>
      </c>
      <c r="B73" s="2" t="s">
        <v>225</v>
      </c>
      <c r="C73" s="2" t="s">
        <v>9</v>
      </c>
      <c r="D73" s="4">
        <v>41817.34166666667</v>
      </c>
      <c r="E73" s="2" t="s">
        <v>299</v>
      </c>
      <c r="F73" s="5">
        <v>50176.32</v>
      </c>
      <c r="G73" s="4">
        <v>41836</v>
      </c>
      <c r="H73" s="1"/>
      <c r="I73" s="2" t="s">
        <v>406</v>
      </c>
      <c r="J73" s="33">
        <v>49560</v>
      </c>
      <c r="K73" s="24">
        <f t="shared" si="1"/>
        <v>0</v>
      </c>
    </row>
    <row r="74" spans="1:13" s="16" customFormat="1" ht="77.25" thickBot="1">
      <c r="A74" s="34">
        <v>17</v>
      </c>
      <c r="B74" s="35" t="s">
        <v>246</v>
      </c>
      <c r="C74" s="35" t="s">
        <v>9</v>
      </c>
      <c r="D74" s="36">
        <v>41820.342361111114</v>
      </c>
      <c r="E74" s="35" t="s">
        <v>300</v>
      </c>
      <c r="F74" s="37">
        <v>64239.2</v>
      </c>
      <c r="G74" s="36">
        <v>41870</v>
      </c>
      <c r="H74" s="38"/>
      <c r="I74" s="35" t="s">
        <v>416</v>
      </c>
      <c r="J74" s="39">
        <v>48888</v>
      </c>
      <c r="K74" s="95">
        <f t="shared" si="1"/>
        <v>0</v>
      </c>
      <c r="M74" s="135"/>
    </row>
    <row r="75" spans="1:10" ht="15">
      <c r="A75" s="24">
        <f>COUNT(A58:A74)</f>
        <v>17</v>
      </c>
      <c r="F75" s="27">
        <f>SUMIF(K58:K74,0,F58:F74)</f>
        <v>1284312.4000000001</v>
      </c>
      <c r="J75" s="27">
        <f>SUM(J58:J74)</f>
        <v>1086088</v>
      </c>
    </row>
    <row r="76" ht="15.75" thickBot="1"/>
    <row r="77" spans="1:13" s="10" customFormat="1" ht="30" customHeight="1" thickBot="1">
      <c r="A77" s="178" t="s">
        <v>346</v>
      </c>
      <c r="B77" s="179"/>
      <c r="C77" s="179"/>
      <c r="D77" s="179"/>
      <c r="E77" s="179"/>
      <c r="F77" s="179"/>
      <c r="G77" s="179"/>
      <c r="H77" s="179"/>
      <c r="I77" s="179"/>
      <c r="J77" s="180"/>
      <c r="K77" s="25"/>
      <c r="M77" s="133"/>
    </row>
    <row r="78" spans="1:11" ht="54">
      <c r="A78" s="28" t="s">
        <v>0</v>
      </c>
      <c r="B78" s="29" t="s">
        <v>1</v>
      </c>
      <c r="C78" s="29" t="s">
        <v>2</v>
      </c>
      <c r="D78" s="29" t="s">
        <v>3</v>
      </c>
      <c r="E78" s="29" t="s">
        <v>4</v>
      </c>
      <c r="F78" s="30" t="s">
        <v>5</v>
      </c>
      <c r="G78" s="29" t="s">
        <v>400</v>
      </c>
      <c r="H78" s="29" t="s">
        <v>6</v>
      </c>
      <c r="I78" s="30" t="s">
        <v>7</v>
      </c>
      <c r="J78" s="31" t="s">
        <v>8</v>
      </c>
      <c r="K78" s="25"/>
    </row>
    <row r="79" spans="1:11" ht="15">
      <c r="A79" s="193">
        <v>1</v>
      </c>
      <c r="B79" s="196" t="s">
        <v>354</v>
      </c>
      <c r="C79" s="196" t="s">
        <v>9</v>
      </c>
      <c r="D79" s="199">
        <v>41754</v>
      </c>
      <c r="E79" s="196" t="s">
        <v>370</v>
      </c>
      <c r="F79" s="15">
        <v>129800</v>
      </c>
      <c r="G79" s="14">
        <v>41781</v>
      </c>
      <c r="H79" s="12"/>
      <c r="I79" s="13" t="s">
        <v>197</v>
      </c>
      <c r="J79" s="48">
        <v>98490</v>
      </c>
      <c r="K79" s="24">
        <f t="shared" si="1"/>
        <v>0</v>
      </c>
    </row>
    <row r="80" spans="1:11" ht="38.25">
      <c r="A80" s="194"/>
      <c r="B80" s="197"/>
      <c r="C80" s="197"/>
      <c r="D80" s="200"/>
      <c r="E80" s="197"/>
      <c r="F80" s="15">
        <v>172023.99</v>
      </c>
      <c r="G80" s="14">
        <v>41774</v>
      </c>
      <c r="H80" s="12"/>
      <c r="I80" s="13" t="s">
        <v>457</v>
      </c>
      <c r="J80" s="48">
        <v>134331.12</v>
      </c>
      <c r="K80" s="24">
        <f t="shared" si="1"/>
        <v>0</v>
      </c>
    </row>
    <row r="81" spans="1:11" ht="38.25">
      <c r="A81" s="195"/>
      <c r="B81" s="198"/>
      <c r="C81" s="198"/>
      <c r="D81" s="201"/>
      <c r="E81" s="198"/>
      <c r="F81" s="15">
        <v>48970</v>
      </c>
      <c r="G81" s="14">
        <v>41774</v>
      </c>
      <c r="H81" s="12"/>
      <c r="I81" s="13" t="s">
        <v>457</v>
      </c>
      <c r="J81" s="48">
        <v>39648</v>
      </c>
      <c r="K81" s="24">
        <f t="shared" si="1"/>
        <v>0</v>
      </c>
    </row>
    <row r="82" spans="1:11" ht="38.25">
      <c r="A82" s="32">
        <v>2</v>
      </c>
      <c r="B82" s="2" t="s">
        <v>353</v>
      </c>
      <c r="C82" s="2" t="s">
        <v>9</v>
      </c>
      <c r="D82" s="4">
        <v>41757.361805555556</v>
      </c>
      <c r="E82" s="2" t="s">
        <v>369</v>
      </c>
      <c r="F82" s="5">
        <v>257655</v>
      </c>
      <c r="G82" s="4">
        <v>41782</v>
      </c>
      <c r="H82" s="1"/>
      <c r="I82" s="2" t="s">
        <v>441</v>
      </c>
      <c r="J82" s="33">
        <v>257483.23</v>
      </c>
      <c r="K82" s="24">
        <f t="shared" si="1"/>
        <v>0</v>
      </c>
    </row>
    <row r="83" spans="1:11" ht="76.5">
      <c r="A83" s="32">
        <v>3</v>
      </c>
      <c r="B83" s="2" t="s">
        <v>352</v>
      </c>
      <c r="C83" s="2" t="s">
        <v>9</v>
      </c>
      <c r="D83" s="4">
        <v>41782.33472222222</v>
      </c>
      <c r="E83" s="2" t="s">
        <v>368</v>
      </c>
      <c r="F83" s="5">
        <v>386837.69</v>
      </c>
      <c r="G83" s="4">
        <v>41799</v>
      </c>
      <c r="H83" s="1"/>
      <c r="I83" s="2" t="s">
        <v>442</v>
      </c>
      <c r="J83" s="33">
        <v>386837.69</v>
      </c>
      <c r="K83" s="24">
        <f t="shared" si="1"/>
        <v>0</v>
      </c>
    </row>
    <row r="84" spans="1:11" ht="51.75" thickBot="1">
      <c r="A84" s="34">
        <v>4</v>
      </c>
      <c r="B84" s="35" t="s">
        <v>351</v>
      </c>
      <c r="C84" s="35" t="s">
        <v>9</v>
      </c>
      <c r="D84" s="36">
        <v>41799.42152777778</v>
      </c>
      <c r="E84" s="35" t="s">
        <v>367</v>
      </c>
      <c r="F84" s="37">
        <v>236198.3</v>
      </c>
      <c r="G84" s="36">
        <v>41821</v>
      </c>
      <c r="H84" s="38"/>
      <c r="I84" s="35" t="s">
        <v>443</v>
      </c>
      <c r="J84" s="39">
        <v>200768</v>
      </c>
      <c r="K84" s="24">
        <f t="shared" si="1"/>
        <v>0</v>
      </c>
    </row>
    <row r="85" spans="1:10" ht="15">
      <c r="A85" s="24">
        <f>COUNT(A79:A84)</f>
        <v>4</v>
      </c>
      <c r="F85" s="27">
        <f>SUMIF(K79:K84,0,F79:F84)</f>
        <v>1231484.98</v>
      </c>
      <c r="J85" s="27">
        <f>SUM(J79:J84)</f>
        <v>1117558.04</v>
      </c>
    </row>
    <row r="86" ht="15.75" thickBot="1"/>
    <row r="87" spans="1:13" s="10" customFormat="1" ht="30" customHeight="1" thickBot="1">
      <c r="A87" s="178" t="s">
        <v>382</v>
      </c>
      <c r="B87" s="179"/>
      <c r="C87" s="179"/>
      <c r="D87" s="179"/>
      <c r="E87" s="179"/>
      <c r="F87" s="179"/>
      <c r="G87" s="179"/>
      <c r="H87" s="179"/>
      <c r="I87" s="179"/>
      <c r="J87" s="180"/>
      <c r="K87" s="25"/>
      <c r="M87" s="133"/>
    </row>
    <row r="88" spans="1:11" ht="54.75" thickBot="1">
      <c r="A88" s="40" t="s">
        <v>0</v>
      </c>
      <c r="B88" s="41" t="s">
        <v>1</v>
      </c>
      <c r="C88" s="41" t="s">
        <v>2</v>
      </c>
      <c r="D88" s="41" t="s">
        <v>3</v>
      </c>
      <c r="E88" s="41" t="s">
        <v>4</v>
      </c>
      <c r="F88" s="42" t="s">
        <v>5</v>
      </c>
      <c r="G88" s="41" t="s">
        <v>400</v>
      </c>
      <c r="H88" s="41" t="s">
        <v>6</v>
      </c>
      <c r="I88" s="42" t="s">
        <v>7</v>
      </c>
      <c r="J88" s="43" t="s">
        <v>8</v>
      </c>
      <c r="K88" s="25"/>
    </row>
    <row r="89" spans="1:10" ht="15">
      <c r="A89" s="24">
        <v>0</v>
      </c>
      <c r="F89" s="27">
        <v>0</v>
      </c>
      <c r="J89" s="27">
        <v>0</v>
      </c>
    </row>
    <row r="90" ht="15.75" thickBot="1"/>
    <row r="91" spans="1:13" s="10" customFormat="1" ht="30" customHeight="1" thickBot="1">
      <c r="A91" s="178" t="s">
        <v>396</v>
      </c>
      <c r="B91" s="179"/>
      <c r="C91" s="179"/>
      <c r="D91" s="179"/>
      <c r="E91" s="179"/>
      <c r="F91" s="179"/>
      <c r="G91" s="179"/>
      <c r="H91" s="179"/>
      <c r="I91" s="179"/>
      <c r="J91" s="180"/>
      <c r="K91" s="25"/>
      <c r="M91" s="133"/>
    </row>
    <row r="92" spans="1:11" ht="54">
      <c r="A92" s="28" t="s">
        <v>0</v>
      </c>
      <c r="B92" s="29" t="s">
        <v>1</v>
      </c>
      <c r="C92" s="29" t="s">
        <v>2</v>
      </c>
      <c r="D92" s="29" t="s">
        <v>3</v>
      </c>
      <c r="E92" s="29" t="s">
        <v>4</v>
      </c>
      <c r="F92" s="30" t="s">
        <v>5</v>
      </c>
      <c r="G92" s="29" t="s">
        <v>400</v>
      </c>
      <c r="H92" s="29" t="s">
        <v>6</v>
      </c>
      <c r="I92" s="30" t="s">
        <v>7</v>
      </c>
      <c r="J92" s="31" t="s">
        <v>8</v>
      </c>
      <c r="K92" s="25"/>
    </row>
    <row r="93" spans="1:11" ht="39" thickBot="1">
      <c r="A93" s="34">
        <v>1</v>
      </c>
      <c r="B93" s="35" t="s">
        <v>31</v>
      </c>
      <c r="C93" s="35" t="s">
        <v>16</v>
      </c>
      <c r="D93" s="36">
        <v>41772.49722222222</v>
      </c>
      <c r="E93" s="35" t="s">
        <v>399</v>
      </c>
      <c r="F93" s="37">
        <v>1075200</v>
      </c>
      <c r="G93" s="36"/>
      <c r="H93" s="56">
        <v>41807</v>
      </c>
      <c r="I93" s="35" t="s">
        <v>174</v>
      </c>
      <c r="J93" s="39">
        <v>0</v>
      </c>
      <c r="K93" s="24">
        <f t="shared" si="1"/>
        <v>1</v>
      </c>
    </row>
    <row r="94" spans="1:10" ht="15">
      <c r="A94" s="24">
        <v>1</v>
      </c>
      <c r="F94" s="27">
        <f>SUM(F93)</f>
        <v>1075200</v>
      </c>
      <c r="J94" s="27">
        <f>SUM(J93)</f>
        <v>0</v>
      </c>
    </row>
    <row r="96" spans="1:13" ht="34.5" customHeight="1">
      <c r="A96" s="205" t="s">
        <v>466</v>
      </c>
      <c r="B96" s="205"/>
      <c r="C96" s="205"/>
      <c r="D96" s="205"/>
      <c r="E96" s="205"/>
      <c r="F96" s="205"/>
      <c r="G96" s="205"/>
      <c r="H96" s="205"/>
      <c r="I96" s="205"/>
      <c r="J96" s="205"/>
      <c r="L96" s="45">
        <f>F125+F153+F160+F169+F173</f>
        <v>6353224.08</v>
      </c>
      <c r="M96" s="136">
        <f>J125+J153+J160+J169+J173</f>
        <v>5849709.32</v>
      </c>
    </row>
    <row r="97" ht="15.75" thickBot="1"/>
    <row r="98" spans="1:13" ht="16.5" thickBot="1">
      <c r="A98" s="178" t="s">
        <v>222</v>
      </c>
      <c r="B98" s="179"/>
      <c r="C98" s="179"/>
      <c r="D98" s="179"/>
      <c r="E98" s="179"/>
      <c r="F98" s="179"/>
      <c r="G98" s="179"/>
      <c r="H98" s="179"/>
      <c r="I98" s="179"/>
      <c r="J98" s="180"/>
      <c r="M98" s="132">
        <f>A125+A153+A160+A169+A173</f>
        <v>49</v>
      </c>
    </row>
    <row r="99" spans="1:10" ht="54">
      <c r="A99" s="28" t="s">
        <v>0</v>
      </c>
      <c r="B99" s="29" t="s">
        <v>1</v>
      </c>
      <c r="C99" s="29" t="s">
        <v>2</v>
      </c>
      <c r="D99" s="29" t="s">
        <v>3</v>
      </c>
      <c r="E99" s="29" t="s">
        <v>4</v>
      </c>
      <c r="F99" s="30" t="s">
        <v>5</v>
      </c>
      <c r="G99" s="29" t="s">
        <v>400</v>
      </c>
      <c r="H99" s="29" t="s">
        <v>6</v>
      </c>
      <c r="I99" s="30" t="s">
        <v>7</v>
      </c>
      <c r="J99" s="31" t="s">
        <v>8</v>
      </c>
    </row>
    <row r="100" spans="1:11" ht="51">
      <c r="A100" s="32">
        <v>1</v>
      </c>
      <c r="B100" s="2" t="s">
        <v>23</v>
      </c>
      <c r="C100" s="2" t="s">
        <v>16</v>
      </c>
      <c r="D100" s="4">
        <v>41822.37569444445</v>
      </c>
      <c r="E100" s="2" t="s">
        <v>107</v>
      </c>
      <c r="F100" s="5">
        <v>39238.3</v>
      </c>
      <c r="G100" s="4"/>
      <c r="H100" s="4">
        <v>41830</v>
      </c>
      <c r="I100" s="2" t="s">
        <v>174</v>
      </c>
      <c r="J100" s="33">
        <v>0</v>
      </c>
      <c r="K100" s="24">
        <f t="shared" si="1"/>
        <v>1</v>
      </c>
    </row>
    <row r="101" spans="1:11" ht="38.25">
      <c r="A101" s="32">
        <v>2</v>
      </c>
      <c r="B101" s="2" t="s">
        <v>38</v>
      </c>
      <c r="C101" s="2" t="s">
        <v>16</v>
      </c>
      <c r="D101" s="4">
        <v>41824.61666666667</v>
      </c>
      <c r="E101" s="2" t="s">
        <v>108</v>
      </c>
      <c r="F101" s="5">
        <v>32760</v>
      </c>
      <c r="G101" s="4">
        <v>41835</v>
      </c>
      <c r="H101" s="1"/>
      <c r="I101" s="2" t="s">
        <v>187</v>
      </c>
      <c r="J101" s="33">
        <v>32760</v>
      </c>
      <c r="K101" s="24">
        <f t="shared" si="1"/>
        <v>0</v>
      </c>
    </row>
    <row r="102" spans="1:11" ht="38.25">
      <c r="A102" s="32">
        <v>3</v>
      </c>
      <c r="B102" s="2" t="s">
        <v>37</v>
      </c>
      <c r="C102" s="2" t="s">
        <v>9</v>
      </c>
      <c r="D102" s="4">
        <v>41827.65555555555</v>
      </c>
      <c r="E102" s="2" t="s">
        <v>109</v>
      </c>
      <c r="F102" s="5">
        <v>15930</v>
      </c>
      <c r="G102" s="4"/>
      <c r="H102" s="4">
        <v>41835</v>
      </c>
      <c r="I102" s="2" t="s">
        <v>174</v>
      </c>
      <c r="J102" s="33">
        <v>0</v>
      </c>
      <c r="K102" s="24">
        <f t="shared" si="1"/>
        <v>1</v>
      </c>
    </row>
    <row r="103" spans="1:11" ht="51">
      <c r="A103" s="32">
        <v>4</v>
      </c>
      <c r="B103" s="2" t="s">
        <v>36</v>
      </c>
      <c r="C103" s="2" t="s">
        <v>16</v>
      </c>
      <c r="D103" s="4">
        <v>41829.48402777778</v>
      </c>
      <c r="E103" s="2" t="s">
        <v>110</v>
      </c>
      <c r="F103" s="5">
        <v>37880.44</v>
      </c>
      <c r="G103" s="4">
        <v>41841</v>
      </c>
      <c r="H103" s="1"/>
      <c r="I103" s="2" t="s">
        <v>188</v>
      </c>
      <c r="J103" s="33">
        <v>37880.44</v>
      </c>
      <c r="K103" s="24">
        <f t="shared" si="1"/>
        <v>0</v>
      </c>
    </row>
    <row r="104" spans="1:11" ht="51">
      <c r="A104" s="32">
        <v>5</v>
      </c>
      <c r="B104" s="2" t="s">
        <v>35</v>
      </c>
      <c r="C104" s="2" t="s">
        <v>9</v>
      </c>
      <c r="D104" s="4">
        <v>41831.33541666667</v>
      </c>
      <c r="E104" s="2" t="s">
        <v>111</v>
      </c>
      <c r="F104" s="5">
        <v>27140</v>
      </c>
      <c r="G104" s="4">
        <v>41852</v>
      </c>
      <c r="H104" s="1"/>
      <c r="I104" s="2" t="s">
        <v>189</v>
      </c>
      <c r="J104" s="33">
        <v>25000</v>
      </c>
      <c r="K104" s="24">
        <f t="shared" si="1"/>
        <v>0</v>
      </c>
    </row>
    <row r="105" spans="1:11" ht="38.25">
      <c r="A105" s="32">
        <v>6</v>
      </c>
      <c r="B105" s="2" t="s">
        <v>34</v>
      </c>
      <c r="C105" s="2" t="s">
        <v>9</v>
      </c>
      <c r="D105" s="4">
        <v>41845.81458333333</v>
      </c>
      <c r="E105" s="2" t="s">
        <v>112</v>
      </c>
      <c r="F105" s="5">
        <v>32300</v>
      </c>
      <c r="G105" s="4">
        <v>41872</v>
      </c>
      <c r="H105" s="1"/>
      <c r="I105" s="2" t="s">
        <v>190</v>
      </c>
      <c r="J105" s="33">
        <v>24605</v>
      </c>
      <c r="K105" s="24">
        <f t="shared" si="1"/>
        <v>0</v>
      </c>
    </row>
    <row r="106" spans="1:11" ht="63.75">
      <c r="A106" s="32">
        <v>7</v>
      </c>
      <c r="B106" s="2" t="s">
        <v>33</v>
      </c>
      <c r="C106" s="2" t="s">
        <v>9</v>
      </c>
      <c r="D106" s="4">
        <v>41852.65069444444</v>
      </c>
      <c r="E106" s="2" t="s">
        <v>113</v>
      </c>
      <c r="F106" s="5">
        <v>15000</v>
      </c>
      <c r="G106" s="4">
        <v>41864</v>
      </c>
      <c r="H106" s="1"/>
      <c r="I106" s="2" t="s">
        <v>191</v>
      </c>
      <c r="J106" s="33">
        <v>15000</v>
      </c>
      <c r="K106" s="24">
        <f t="shared" si="1"/>
        <v>0</v>
      </c>
    </row>
    <row r="107" spans="1:11" ht="63.75">
      <c r="A107" s="32">
        <v>8</v>
      </c>
      <c r="B107" s="2" t="s">
        <v>192</v>
      </c>
      <c r="C107" s="2" t="s">
        <v>9</v>
      </c>
      <c r="D107" s="4">
        <v>41852.65069444444</v>
      </c>
      <c r="E107" s="2" t="s">
        <v>114</v>
      </c>
      <c r="F107" s="5">
        <v>15000</v>
      </c>
      <c r="G107" s="4">
        <v>41864</v>
      </c>
      <c r="H107" s="1"/>
      <c r="I107" s="2" t="s">
        <v>191</v>
      </c>
      <c r="J107" s="33">
        <v>15000</v>
      </c>
      <c r="K107" s="24">
        <f t="shared" si="1"/>
        <v>0</v>
      </c>
    </row>
    <row r="108" spans="1:11" ht="76.5">
      <c r="A108" s="32">
        <v>9</v>
      </c>
      <c r="B108" s="2" t="s">
        <v>32</v>
      </c>
      <c r="C108" s="2" t="s">
        <v>9</v>
      </c>
      <c r="D108" s="4">
        <v>41852.65138888889</v>
      </c>
      <c r="E108" s="2" t="s">
        <v>115</v>
      </c>
      <c r="F108" s="5">
        <v>13000</v>
      </c>
      <c r="G108" s="4">
        <v>41864</v>
      </c>
      <c r="H108" s="1"/>
      <c r="I108" s="2" t="s">
        <v>191</v>
      </c>
      <c r="J108" s="33">
        <v>13000</v>
      </c>
      <c r="K108" s="24">
        <f t="shared" si="1"/>
        <v>0</v>
      </c>
    </row>
    <row r="109" spans="1:11" ht="38.25">
      <c r="A109" s="32">
        <v>10</v>
      </c>
      <c r="B109" s="2" t="s">
        <v>31</v>
      </c>
      <c r="C109" s="2" t="s">
        <v>16</v>
      </c>
      <c r="D109" s="4">
        <v>41858.43958333333</v>
      </c>
      <c r="E109" s="2" t="s">
        <v>116</v>
      </c>
      <c r="F109" s="5">
        <v>1150000</v>
      </c>
      <c r="G109" s="4">
        <v>41869</v>
      </c>
      <c r="H109" s="1"/>
      <c r="I109" s="2" t="s">
        <v>193</v>
      </c>
      <c r="J109" s="33">
        <v>1150000</v>
      </c>
      <c r="K109" s="24">
        <f t="shared" si="1"/>
        <v>0</v>
      </c>
    </row>
    <row r="110" spans="1:11" ht="38.25">
      <c r="A110" s="32">
        <v>11</v>
      </c>
      <c r="B110" s="2" t="s">
        <v>30</v>
      </c>
      <c r="C110" s="2" t="s">
        <v>9</v>
      </c>
      <c r="D110" s="4">
        <v>41858.44027777778</v>
      </c>
      <c r="E110" s="2" t="s">
        <v>117</v>
      </c>
      <c r="F110" s="5">
        <v>39990.2</v>
      </c>
      <c r="G110" s="4">
        <v>41893</v>
      </c>
      <c r="H110" s="1"/>
      <c r="I110" s="2" t="s">
        <v>194</v>
      </c>
      <c r="J110" s="33">
        <v>35768.75</v>
      </c>
      <c r="K110" s="24">
        <f t="shared" si="1"/>
        <v>0</v>
      </c>
    </row>
    <row r="111" spans="1:11" ht="51">
      <c r="A111" s="32">
        <v>12</v>
      </c>
      <c r="B111" s="2" t="s">
        <v>46</v>
      </c>
      <c r="C111" s="2" t="s">
        <v>16</v>
      </c>
      <c r="D111" s="4">
        <v>41873.404861111114</v>
      </c>
      <c r="E111" s="2" t="s">
        <v>118</v>
      </c>
      <c r="F111" s="5">
        <v>29850</v>
      </c>
      <c r="G111" s="4">
        <v>41887</v>
      </c>
      <c r="H111" s="1"/>
      <c r="I111" s="2" t="s">
        <v>183</v>
      </c>
      <c r="J111" s="33">
        <v>25000</v>
      </c>
      <c r="K111" s="24">
        <f t="shared" si="1"/>
        <v>0</v>
      </c>
    </row>
    <row r="112" spans="1:11" ht="38.25">
      <c r="A112" s="32">
        <v>13</v>
      </c>
      <c r="B112" s="2" t="s">
        <v>45</v>
      </c>
      <c r="C112" s="2" t="s">
        <v>9</v>
      </c>
      <c r="D112" s="4">
        <v>41876.629166666666</v>
      </c>
      <c r="E112" s="2" t="s">
        <v>119</v>
      </c>
      <c r="F112" s="5">
        <v>18840</v>
      </c>
      <c r="G112" s="4">
        <v>41898</v>
      </c>
      <c r="H112" s="1"/>
      <c r="I112" s="2" t="s">
        <v>195</v>
      </c>
      <c r="J112" s="33">
        <v>18840</v>
      </c>
      <c r="K112" s="24">
        <f t="shared" si="1"/>
        <v>0</v>
      </c>
    </row>
    <row r="113" spans="1:11" ht="38.25">
      <c r="A113" s="32">
        <v>14</v>
      </c>
      <c r="B113" s="2" t="s">
        <v>44</v>
      </c>
      <c r="C113" s="2" t="s">
        <v>9</v>
      </c>
      <c r="D113" s="4">
        <v>41876.629166666666</v>
      </c>
      <c r="E113" s="2" t="s">
        <v>120</v>
      </c>
      <c r="F113" s="5">
        <v>24048</v>
      </c>
      <c r="G113" s="4">
        <v>41891</v>
      </c>
      <c r="H113" s="1"/>
      <c r="I113" s="2" t="s">
        <v>195</v>
      </c>
      <c r="J113" s="33">
        <v>24048</v>
      </c>
      <c r="K113" s="24">
        <f t="shared" si="1"/>
        <v>0</v>
      </c>
    </row>
    <row r="114" spans="1:11" ht="38.25">
      <c r="A114" s="32">
        <v>15</v>
      </c>
      <c r="B114" s="2" t="s">
        <v>43</v>
      </c>
      <c r="C114" s="2" t="s">
        <v>9</v>
      </c>
      <c r="D114" s="4">
        <v>41878.549305555556</v>
      </c>
      <c r="E114" s="2" t="s">
        <v>121</v>
      </c>
      <c r="F114" s="5">
        <v>27376</v>
      </c>
      <c r="G114" s="4">
        <v>41892</v>
      </c>
      <c r="H114" s="1"/>
      <c r="I114" s="2" t="s">
        <v>177</v>
      </c>
      <c r="J114" s="33">
        <v>27350</v>
      </c>
      <c r="K114" s="24">
        <f t="shared" si="1"/>
        <v>0</v>
      </c>
    </row>
    <row r="115" spans="1:11" ht="38.25">
      <c r="A115" s="32">
        <v>16</v>
      </c>
      <c r="B115" s="2" t="s">
        <v>42</v>
      </c>
      <c r="C115" s="2" t="s">
        <v>9</v>
      </c>
      <c r="D115" s="4">
        <v>41884.49375</v>
      </c>
      <c r="E115" s="2" t="s">
        <v>122</v>
      </c>
      <c r="F115" s="5">
        <v>27995.23</v>
      </c>
      <c r="G115" s="4">
        <v>41906</v>
      </c>
      <c r="H115" s="1"/>
      <c r="I115" s="2" t="s">
        <v>196</v>
      </c>
      <c r="J115" s="33">
        <v>27500</v>
      </c>
      <c r="K115" s="24">
        <f t="shared" si="1"/>
        <v>0</v>
      </c>
    </row>
    <row r="116" spans="1:11" ht="38.25">
      <c r="A116" s="32">
        <v>17</v>
      </c>
      <c r="B116" s="2" t="s">
        <v>37</v>
      </c>
      <c r="C116" s="2" t="s">
        <v>9</v>
      </c>
      <c r="D116" s="4">
        <v>41884.49444444444</v>
      </c>
      <c r="E116" s="2" t="s">
        <v>123</v>
      </c>
      <c r="F116" s="5">
        <v>23223.42</v>
      </c>
      <c r="G116" s="4">
        <v>41906</v>
      </c>
      <c r="H116" s="1"/>
      <c r="I116" s="2" t="s">
        <v>197</v>
      </c>
      <c r="J116" s="33">
        <v>15114</v>
      </c>
      <c r="K116" s="24">
        <f t="shared" si="1"/>
        <v>0</v>
      </c>
    </row>
    <row r="117" spans="1:11" ht="89.25">
      <c r="A117" s="32">
        <v>18</v>
      </c>
      <c r="B117" s="2" t="s">
        <v>41</v>
      </c>
      <c r="C117" s="2" t="s">
        <v>16</v>
      </c>
      <c r="D117" s="4">
        <v>41885.34861111111</v>
      </c>
      <c r="E117" s="2" t="s">
        <v>124</v>
      </c>
      <c r="F117" s="5">
        <v>30000</v>
      </c>
      <c r="G117" s="4">
        <v>41900</v>
      </c>
      <c r="H117" s="1"/>
      <c r="I117" s="2" t="s">
        <v>198</v>
      </c>
      <c r="J117" s="33">
        <v>30000</v>
      </c>
      <c r="K117" s="24">
        <f t="shared" si="1"/>
        <v>0</v>
      </c>
    </row>
    <row r="118" spans="1:11" ht="165.75">
      <c r="A118" s="32">
        <v>19</v>
      </c>
      <c r="B118" s="2" t="s">
        <v>200</v>
      </c>
      <c r="C118" s="2" t="s">
        <v>16</v>
      </c>
      <c r="D118" s="4">
        <v>41885.34861111111</v>
      </c>
      <c r="E118" s="2" t="s">
        <v>125</v>
      </c>
      <c r="F118" s="5">
        <v>36000</v>
      </c>
      <c r="G118" s="4">
        <v>41900</v>
      </c>
      <c r="H118" s="1"/>
      <c r="I118" s="2" t="s">
        <v>199</v>
      </c>
      <c r="J118" s="33">
        <v>36000</v>
      </c>
      <c r="K118" s="24">
        <f t="shared" si="1"/>
        <v>0</v>
      </c>
    </row>
    <row r="119" spans="1:11" ht="38.25">
      <c r="A119" s="32">
        <v>20</v>
      </c>
      <c r="B119" s="2" t="s">
        <v>40</v>
      </c>
      <c r="C119" s="2" t="s">
        <v>9</v>
      </c>
      <c r="D119" s="4">
        <v>41887.45625</v>
      </c>
      <c r="E119" s="2" t="s">
        <v>126</v>
      </c>
      <c r="F119" s="5">
        <v>23361.45</v>
      </c>
      <c r="G119" s="4">
        <v>41906</v>
      </c>
      <c r="H119" s="1"/>
      <c r="I119" s="2" t="s">
        <v>178</v>
      </c>
      <c r="J119" s="33">
        <v>22657.5</v>
      </c>
      <c r="K119" s="24">
        <f t="shared" si="1"/>
        <v>0</v>
      </c>
    </row>
    <row r="120" spans="1:11" ht="38.25">
      <c r="A120" s="32">
        <v>21</v>
      </c>
      <c r="B120" s="2" t="s">
        <v>39</v>
      </c>
      <c r="C120" s="2" t="s">
        <v>9</v>
      </c>
      <c r="D120" s="4">
        <v>41887.575</v>
      </c>
      <c r="E120" s="2" t="s">
        <v>127</v>
      </c>
      <c r="F120" s="5">
        <v>24465</v>
      </c>
      <c r="G120" s="4">
        <v>41905</v>
      </c>
      <c r="H120" s="1"/>
      <c r="I120" s="2" t="s">
        <v>201</v>
      </c>
      <c r="J120" s="33">
        <v>23900</v>
      </c>
      <c r="K120" s="24">
        <f t="shared" si="1"/>
        <v>0</v>
      </c>
    </row>
    <row r="121" spans="1:11" ht="38.25">
      <c r="A121" s="32">
        <v>22</v>
      </c>
      <c r="B121" s="2" t="s">
        <v>57</v>
      </c>
      <c r="C121" s="2" t="s">
        <v>9</v>
      </c>
      <c r="D121" s="4">
        <v>41887.575</v>
      </c>
      <c r="E121" s="2" t="s">
        <v>128</v>
      </c>
      <c r="F121" s="5">
        <v>22895</v>
      </c>
      <c r="G121" s="4">
        <v>41905</v>
      </c>
      <c r="H121" s="1"/>
      <c r="I121" s="2" t="s">
        <v>202</v>
      </c>
      <c r="J121" s="33">
        <v>18880</v>
      </c>
      <c r="K121" s="24">
        <f t="shared" si="1"/>
        <v>0</v>
      </c>
    </row>
    <row r="122" spans="1:11" ht="38.25">
      <c r="A122" s="32">
        <v>23</v>
      </c>
      <c r="B122" s="2" t="s">
        <v>56</v>
      </c>
      <c r="C122" s="2" t="s">
        <v>9</v>
      </c>
      <c r="D122" s="4">
        <v>41887.575694444444</v>
      </c>
      <c r="E122" s="2" t="s">
        <v>129</v>
      </c>
      <c r="F122" s="5">
        <v>39990</v>
      </c>
      <c r="G122" s="4">
        <v>41905</v>
      </c>
      <c r="H122" s="1"/>
      <c r="I122" s="2" t="s">
        <v>203</v>
      </c>
      <c r="J122" s="33">
        <v>35500</v>
      </c>
      <c r="K122" s="24">
        <f t="shared" si="1"/>
        <v>0</v>
      </c>
    </row>
    <row r="123" spans="1:11" ht="38.25">
      <c r="A123" s="32">
        <v>24</v>
      </c>
      <c r="B123" s="2" t="s">
        <v>55</v>
      </c>
      <c r="C123" s="2" t="s">
        <v>9</v>
      </c>
      <c r="D123" s="4">
        <v>41893.42986111111</v>
      </c>
      <c r="E123" s="2" t="s">
        <v>130</v>
      </c>
      <c r="F123" s="5">
        <v>18589.5</v>
      </c>
      <c r="G123" s="4">
        <v>41900</v>
      </c>
      <c r="H123" s="1"/>
      <c r="I123" s="2" t="s">
        <v>204</v>
      </c>
      <c r="J123" s="33">
        <v>14175</v>
      </c>
      <c r="K123" s="24">
        <f t="shared" si="1"/>
        <v>0</v>
      </c>
    </row>
    <row r="124" spans="1:11" ht="51.75" thickBot="1">
      <c r="A124" s="34">
        <v>25</v>
      </c>
      <c r="B124" s="35" t="s">
        <v>54</v>
      </c>
      <c r="C124" s="35" t="s">
        <v>9</v>
      </c>
      <c r="D124" s="36">
        <v>41901.34305555555</v>
      </c>
      <c r="E124" s="35" t="s">
        <v>131</v>
      </c>
      <c r="F124" s="37">
        <v>21000</v>
      </c>
      <c r="G124" s="36">
        <v>41915</v>
      </c>
      <c r="H124" s="38"/>
      <c r="I124" s="35" t="s">
        <v>205</v>
      </c>
      <c r="J124" s="39">
        <v>15300</v>
      </c>
      <c r="K124" s="24">
        <f t="shared" si="1"/>
        <v>0</v>
      </c>
    </row>
    <row r="125" spans="1:10" ht="15">
      <c r="A125" s="24">
        <f>COUNT(A100:A124)</f>
        <v>25</v>
      </c>
      <c r="F125" s="27">
        <f>SUMIF(K100:K124,0,F100:F124)</f>
        <v>1730704.2399999998</v>
      </c>
      <c r="J125" s="27">
        <f>SUM(J100:J124)</f>
        <v>1683278.69</v>
      </c>
    </row>
    <row r="126" ht="15.75" thickBot="1"/>
    <row r="127" spans="1:13" s="10" customFormat="1" ht="30" customHeight="1" thickBot="1">
      <c r="A127" s="178" t="s">
        <v>223</v>
      </c>
      <c r="B127" s="179"/>
      <c r="C127" s="179"/>
      <c r="D127" s="179"/>
      <c r="E127" s="179"/>
      <c r="F127" s="179"/>
      <c r="G127" s="179"/>
      <c r="H127" s="179"/>
      <c r="I127" s="179"/>
      <c r="J127" s="180"/>
      <c r="K127" s="23"/>
      <c r="M127" s="133"/>
    </row>
    <row r="128" spans="1:10" ht="54">
      <c r="A128" s="28" t="s">
        <v>0</v>
      </c>
      <c r="B128" s="29" t="s">
        <v>1</v>
      </c>
      <c r="C128" s="29" t="s">
        <v>2</v>
      </c>
      <c r="D128" s="29" t="s">
        <v>3</v>
      </c>
      <c r="E128" s="29" t="s">
        <v>4</v>
      </c>
      <c r="F128" s="30" t="s">
        <v>5</v>
      </c>
      <c r="G128" s="29" t="s">
        <v>400</v>
      </c>
      <c r="H128" s="29" t="s">
        <v>6</v>
      </c>
      <c r="I128" s="30" t="s">
        <v>7</v>
      </c>
      <c r="J128" s="31" t="s">
        <v>8</v>
      </c>
    </row>
    <row r="129" spans="1:11" ht="15">
      <c r="A129" s="186">
        <v>1</v>
      </c>
      <c r="B129" s="184" t="s">
        <v>245</v>
      </c>
      <c r="C129" s="184" t="s">
        <v>9</v>
      </c>
      <c r="D129" s="188">
        <v>41823</v>
      </c>
      <c r="E129" s="184" t="s">
        <v>301</v>
      </c>
      <c r="F129" s="5">
        <v>62016.41</v>
      </c>
      <c r="G129" s="4">
        <v>41844</v>
      </c>
      <c r="H129" s="1"/>
      <c r="I129" s="2" t="s">
        <v>454</v>
      </c>
      <c r="J129" s="33">
        <v>51490.24</v>
      </c>
      <c r="K129" s="24">
        <f t="shared" si="1"/>
        <v>0</v>
      </c>
    </row>
    <row r="130" spans="1:11" ht="25.5">
      <c r="A130" s="187"/>
      <c r="B130" s="185"/>
      <c r="C130" s="185"/>
      <c r="D130" s="189"/>
      <c r="E130" s="185"/>
      <c r="F130" s="5">
        <v>34855.52</v>
      </c>
      <c r="G130" s="4">
        <v>41852</v>
      </c>
      <c r="H130" s="1"/>
      <c r="I130" s="2" t="s">
        <v>455</v>
      </c>
      <c r="J130" s="33">
        <v>25525.5</v>
      </c>
      <c r="K130" s="24">
        <f t="shared" si="1"/>
        <v>0</v>
      </c>
    </row>
    <row r="131" spans="1:11" ht="38.25">
      <c r="A131" s="32">
        <v>2</v>
      </c>
      <c r="B131" s="2" t="s">
        <v>81</v>
      </c>
      <c r="C131" s="2" t="s">
        <v>9</v>
      </c>
      <c r="D131" s="4">
        <v>41823.72986111111</v>
      </c>
      <c r="E131" s="2" t="s">
        <v>302</v>
      </c>
      <c r="F131" s="5">
        <v>50050</v>
      </c>
      <c r="G131" s="4">
        <v>41852</v>
      </c>
      <c r="H131" s="1"/>
      <c r="I131" s="2" t="s">
        <v>417</v>
      </c>
      <c r="J131" s="33">
        <v>45190</v>
      </c>
      <c r="K131" s="24">
        <f t="shared" si="1"/>
        <v>0</v>
      </c>
    </row>
    <row r="132" spans="1:11" ht="15">
      <c r="A132" s="186">
        <v>3</v>
      </c>
      <c r="B132" s="184" t="s">
        <v>244</v>
      </c>
      <c r="C132" s="184" t="s">
        <v>9</v>
      </c>
      <c r="D132" s="188">
        <v>41827</v>
      </c>
      <c r="E132" s="184" t="s">
        <v>303</v>
      </c>
      <c r="F132" s="5">
        <v>49500</v>
      </c>
      <c r="G132" s="4">
        <v>41858</v>
      </c>
      <c r="H132" s="1"/>
      <c r="I132" s="2" t="s">
        <v>456</v>
      </c>
      <c r="J132" s="33">
        <v>45900</v>
      </c>
      <c r="K132" s="24">
        <f aca="true" t="shared" si="2" ref="K132:K195">IF(I132="DESIERTO",1,0)</f>
        <v>0</v>
      </c>
    </row>
    <row r="133" spans="1:11" ht="38.25">
      <c r="A133" s="190"/>
      <c r="B133" s="191"/>
      <c r="C133" s="191"/>
      <c r="D133" s="192"/>
      <c r="E133" s="191"/>
      <c r="F133" s="5">
        <v>63720</v>
      </c>
      <c r="G133" s="4">
        <v>41858</v>
      </c>
      <c r="H133" s="1"/>
      <c r="I133" s="2" t="s">
        <v>457</v>
      </c>
      <c r="J133" s="33">
        <v>57760</v>
      </c>
      <c r="K133" s="24">
        <f t="shared" si="2"/>
        <v>0</v>
      </c>
    </row>
    <row r="134" spans="1:11" ht="15">
      <c r="A134" s="187"/>
      <c r="B134" s="185"/>
      <c r="C134" s="185"/>
      <c r="D134" s="189"/>
      <c r="E134" s="185"/>
      <c r="F134" s="5">
        <v>34200</v>
      </c>
      <c r="G134" s="4">
        <v>41858</v>
      </c>
      <c r="H134" s="1"/>
      <c r="I134" s="2" t="s">
        <v>458</v>
      </c>
      <c r="J134" s="33">
        <v>28950</v>
      </c>
      <c r="K134" s="24">
        <f t="shared" si="2"/>
        <v>0</v>
      </c>
    </row>
    <row r="135" spans="1:11" ht="38.25">
      <c r="A135" s="32">
        <v>4</v>
      </c>
      <c r="B135" s="2" t="s">
        <v>243</v>
      </c>
      <c r="C135" s="2" t="s">
        <v>9</v>
      </c>
      <c r="D135" s="4">
        <v>41831.33541666667</v>
      </c>
      <c r="E135" s="2" t="s">
        <v>304</v>
      </c>
      <c r="F135" s="5">
        <v>155250</v>
      </c>
      <c r="G135" s="4">
        <v>41851</v>
      </c>
      <c r="H135" s="1"/>
      <c r="I135" s="2" t="s">
        <v>418</v>
      </c>
      <c r="J135" s="33">
        <v>155002</v>
      </c>
      <c r="K135" s="24">
        <f t="shared" si="2"/>
        <v>0</v>
      </c>
    </row>
    <row r="136" spans="1:11" ht="76.5">
      <c r="A136" s="32">
        <v>5</v>
      </c>
      <c r="B136" s="2" t="s">
        <v>242</v>
      </c>
      <c r="C136" s="2" t="s">
        <v>9</v>
      </c>
      <c r="D136" s="4">
        <v>41836.419444444444</v>
      </c>
      <c r="E136" s="2" t="s">
        <v>305</v>
      </c>
      <c r="F136" s="5">
        <v>133593.99</v>
      </c>
      <c r="G136" s="4">
        <v>41862</v>
      </c>
      <c r="H136" s="1"/>
      <c r="I136" s="2" t="s">
        <v>419</v>
      </c>
      <c r="J136" s="33">
        <v>133000</v>
      </c>
      <c r="K136" s="24">
        <f t="shared" si="2"/>
        <v>0</v>
      </c>
    </row>
    <row r="137" spans="1:11" ht="38.25">
      <c r="A137" s="32">
        <v>6</v>
      </c>
      <c r="B137" s="2" t="s">
        <v>241</v>
      </c>
      <c r="C137" s="2" t="s">
        <v>9</v>
      </c>
      <c r="D137" s="4">
        <v>41845.81527777778</v>
      </c>
      <c r="E137" s="2" t="s">
        <v>306</v>
      </c>
      <c r="F137" s="5">
        <v>55591.11</v>
      </c>
      <c r="G137" s="4">
        <v>41872</v>
      </c>
      <c r="H137" s="1"/>
      <c r="I137" s="2" t="s">
        <v>420</v>
      </c>
      <c r="J137" s="33">
        <v>40000</v>
      </c>
      <c r="K137" s="24">
        <f t="shared" si="2"/>
        <v>0</v>
      </c>
    </row>
    <row r="138" spans="1:11" ht="38.25">
      <c r="A138" s="32">
        <v>7</v>
      </c>
      <c r="B138" s="2" t="s">
        <v>240</v>
      </c>
      <c r="C138" s="2" t="s">
        <v>9</v>
      </c>
      <c r="D138" s="4">
        <v>41845.81597222222</v>
      </c>
      <c r="E138" s="2" t="s">
        <v>307</v>
      </c>
      <c r="F138" s="5">
        <v>99250</v>
      </c>
      <c r="G138" s="4">
        <v>41872</v>
      </c>
      <c r="H138" s="1"/>
      <c r="I138" s="2" t="s">
        <v>421</v>
      </c>
      <c r="J138" s="33">
        <v>69992</v>
      </c>
      <c r="K138" s="24">
        <f t="shared" si="2"/>
        <v>0</v>
      </c>
    </row>
    <row r="139" spans="1:11" ht="38.25">
      <c r="A139" s="32">
        <v>8</v>
      </c>
      <c r="B139" s="2" t="s">
        <v>256</v>
      </c>
      <c r="C139" s="2" t="s">
        <v>9</v>
      </c>
      <c r="D139" s="4">
        <v>41845.81597222222</v>
      </c>
      <c r="E139" s="2" t="s">
        <v>308</v>
      </c>
      <c r="F139" s="5">
        <v>51800</v>
      </c>
      <c r="G139" s="4">
        <v>41873</v>
      </c>
      <c r="H139" s="1"/>
      <c r="I139" s="2" t="s">
        <v>422</v>
      </c>
      <c r="J139" s="33">
        <v>38700</v>
      </c>
      <c r="K139" s="24">
        <f t="shared" si="2"/>
        <v>0</v>
      </c>
    </row>
    <row r="140" spans="1:11" ht="140.25">
      <c r="A140" s="32">
        <v>9</v>
      </c>
      <c r="B140" s="2" t="s">
        <v>255</v>
      </c>
      <c r="C140" s="2" t="s">
        <v>49</v>
      </c>
      <c r="D140" s="4">
        <v>41859.46805555555</v>
      </c>
      <c r="E140" s="2" t="s">
        <v>309</v>
      </c>
      <c r="F140" s="5">
        <v>57785.86</v>
      </c>
      <c r="G140" s="4">
        <v>41887</v>
      </c>
      <c r="H140" s="1"/>
      <c r="I140" s="2" t="s">
        <v>423</v>
      </c>
      <c r="J140" s="33">
        <v>57785.86</v>
      </c>
      <c r="K140" s="24">
        <f t="shared" si="2"/>
        <v>0</v>
      </c>
    </row>
    <row r="141" spans="1:11" ht="63.75">
      <c r="A141" s="32">
        <v>10</v>
      </c>
      <c r="B141" s="2" t="s">
        <v>254</v>
      </c>
      <c r="C141" s="2" t="s">
        <v>9</v>
      </c>
      <c r="D141" s="4">
        <v>41869.57430555556</v>
      </c>
      <c r="E141" s="2" t="s">
        <v>310</v>
      </c>
      <c r="F141" s="5">
        <v>100577.13</v>
      </c>
      <c r="G141" s="4">
        <v>41898</v>
      </c>
      <c r="H141" s="1"/>
      <c r="I141" s="2" t="s">
        <v>190</v>
      </c>
      <c r="J141" s="33">
        <v>80997.12</v>
      </c>
      <c r="K141" s="24">
        <f t="shared" si="2"/>
        <v>0</v>
      </c>
    </row>
    <row r="142" spans="1:11" ht="51">
      <c r="A142" s="32">
        <v>11</v>
      </c>
      <c r="B142" s="2" t="s">
        <v>247</v>
      </c>
      <c r="C142" s="2" t="s">
        <v>9</v>
      </c>
      <c r="D142" s="4">
        <v>41872.451516203706</v>
      </c>
      <c r="E142" s="2" t="s">
        <v>298</v>
      </c>
      <c r="F142" s="5">
        <v>74070.35</v>
      </c>
      <c r="G142" s="4">
        <v>41898</v>
      </c>
      <c r="H142" s="1"/>
      <c r="I142" s="2" t="s">
        <v>424</v>
      </c>
      <c r="J142" s="33">
        <v>61500</v>
      </c>
      <c r="K142" s="24">
        <f t="shared" si="2"/>
        <v>0</v>
      </c>
    </row>
    <row r="143" spans="1:11" ht="76.5">
      <c r="A143" s="32">
        <v>12</v>
      </c>
      <c r="B143" s="2" t="s">
        <v>253</v>
      </c>
      <c r="C143" s="2" t="s">
        <v>9</v>
      </c>
      <c r="D143" s="4">
        <v>41873.404861111114</v>
      </c>
      <c r="E143" s="2" t="s">
        <v>311</v>
      </c>
      <c r="F143" s="5">
        <v>65471.98</v>
      </c>
      <c r="G143" s="4">
        <v>41898</v>
      </c>
      <c r="H143" s="1"/>
      <c r="I143" s="2" t="s">
        <v>425</v>
      </c>
      <c r="J143" s="33">
        <v>52350</v>
      </c>
      <c r="K143" s="24">
        <f t="shared" si="2"/>
        <v>0</v>
      </c>
    </row>
    <row r="144" spans="1:11" ht="38.25">
      <c r="A144" s="32">
        <v>13</v>
      </c>
      <c r="B144" s="2" t="s">
        <v>252</v>
      </c>
      <c r="C144" s="2" t="s">
        <v>9</v>
      </c>
      <c r="D144" s="4">
        <v>41876.631944444445</v>
      </c>
      <c r="E144" s="2" t="s">
        <v>312</v>
      </c>
      <c r="F144" s="5">
        <v>162568</v>
      </c>
      <c r="G144" s="4">
        <v>41892</v>
      </c>
      <c r="H144" s="1"/>
      <c r="I144" s="2" t="s">
        <v>195</v>
      </c>
      <c r="J144" s="33">
        <v>162568</v>
      </c>
      <c r="K144" s="24">
        <f t="shared" si="2"/>
        <v>0</v>
      </c>
    </row>
    <row r="145" spans="1:11" ht="38.25">
      <c r="A145" s="32">
        <v>14</v>
      </c>
      <c r="B145" s="2" t="s">
        <v>251</v>
      </c>
      <c r="C145" s="2" t="s">
        <v>9</v>
      </c>
      <c r="D145" s="4">
        <v>41876.63263888889</v>
      </c>
      <c r="E145" s="2" t="s">
        <v>313</v>
      </c>
      <c r="F145" s="5">
        <v>157544</v>
      </c>
      <c r="G145" s="4">
        <v>41892</v>
      </c>
      <c r="H145" s="1"/>
      <c r="I145" s="2" t="s">
        <v>195</v>
      </c>
      <c r="J145" s="33">
        <v>157544</v>
      </c>
      <c r="K145" s="24">
        <f t="shared" si="2"/>
        <v>0</v>
      </c>
    </row>
    <row r="146" spans="1:11" ht="38.25">
      <c r="A146" s="32">
        <v>15</v>
      </c>
      <c r="B146" s="2" t="s">
        <v>250</v>
      </c>
      <c r="C146" s="2" t="s">
        <v>9</v>
      </c>
      <c r="D146" s="4">
        <v>41879.66388888889</v>
      </c>
      <c r="E146" s="2" t="s">
        <v>314</v>
      </c>
      <c r="F146" s="5">
        <v>50166.82</v>
      </c>
      <c r="G146" s="4">
        <v>41906</v>
      </c>
      <c r="H146" s="1"/>
      <c r="I146" s="2" t="s">
        <v>420</v>
      </c>
      <c r="J146" s="33">
        <v>36120.11</v>
      </c>
      <c r="K146" s="24">
        <f t="shared" si="2"/>
        <v>0</v>
      </c>
    </row>
    <row r="147" spans="1:11" ht="51">
      <c r="A147" s="32">
        <v>16</v>
      </c>
      <c r="B147" s="2" t="s">
        <v>249</v>
      </c>
      <c r="C147" s="2" t="s">
        <v>9</v>
      </c>
      <c r="D147" s="4">
        <v>41885.34861111111</v>
      </c>
      <c r="E147" s="2" t="s">
        <v>315</v>
      </c>
      <c r="F147" s="5">
        <v>65353.12</v>
      </c>
      <c r="G147" s="4">
        <v>41901</v>
      </c>
      <c r="H147" s="1"/>
      <c r="I147" s="2" t="s">
        <v>426</v>
      </c>
      <c r="J147" s="33">
        <v>58817.81</v>
      </c>
      <c r="K147" s="24">
        <f t="shared" si="2"/>
        <v>0</v>
      </c>
    </row>
    <row r="148" spans="1:11" ht="38.25">
      <c r="A148" s="32">
        <v>17</v>
      </c>
      <c r="B148" s="2" t="s">
        <v>248</v>
      </c>
      <c r="C148" s="2" t="s">
        <v>9</v>
      </c>
      <c r="D148" s="4">
        <v>41887.430555555555</v>
      </c>
      <c r="E148" s="2" t="s">
        <v>316</v>
      </c>
      <c r="F148" s="5">
        <v>199972.5</v>
      </c>
      <c r="G148" s="4">
        <v>41905</v>
      </c>
      <c r="H148" s="1"/>
      <c r="I148" s="2" t="s">
        <v>411</v>
      </c>
      <c r="J148" s="33">
        <v>182000</v>
      </c>
      <c r="K148" s="24">
        <f t="shared" si="2"/>
        <v>0</v>
      </c>
    </row>
    <row r="149" spans="1:11" ht="51">
      <c r="A149" s="32">
        <v>18</v>
      </c>
      <c r="B149" s="2" t="s">
        <v>264</v>
      </c>
      <c r="C149" s="2" t="s">
        <v>9</v>
      </c>
      <c r="D149" s="4">
        <v>41901.43263888889</v>
      </c>
      <c r="E149" s="2" t="s">
        <v>317</v>
      </c>
      <c r="F149" s="5">
        <v>161969.64</v>
      </c>
      <c r="G149" s="4">
        <v>41934</v>
      </c>
      <c r="H149" s="1"/>
      <c r="I149" s="2" t="s">
        <v>427</v>
      </c>
      <c r="J149" s="33">
        <v>141990</v>
      </c>
      <c r="K149" s="24">
        <f t="shared" si="2"/>
        <v>0</v>
      </c>
    </row>
    <row r="150" spans="1:11" ht="15">
      <c r="A150" s="186">
        <v>19</v>
      </c>
      <c r="B150" s="184" t="s">
        <v>263</v>
      </c>
      <c r="C150" s="184" t="s">
        <v>9</v>
      </c>
      <c r="D150" s="188">
        <v>41905</v>
      </c>
      <c r="E150" s="184" t="s">
        <v>318</v>
      </c>
      <c r="F150" s="5">
        <v>43407.24</v>
      </c>
      <c r="G150" s="4">
        <v>41927</v>
      </c>
      <c r="H150" s="1"/>
      <c r="I150" s="2" t="s">
        <v>459</v>
      </c>
      <c r="J150" s="33">
        <v>43407.24</v>
      </c>
      <c r="K150" s="24">
        <f t="shared" si="2"/>
        <v>0</v>
      </c>
    </row>
    <row r="151" spans="1:11" ht="15">
      <c r="A151" s="190"/>
      <c r="B151" s="191"/>
      <c r="C151" s="191"/>
      <c r="D151" s="192"/>
      <c r="E151" s="191"/>
      <c r="F151" s="5">
        <v>18720</v>
      </c>
      <c r="G151" s="4">
        <v>41927</v>
      </c>
      <c r="H151" s="1"/>
      <c r="I151" s="2" t="s">
        <v>459</v>
      </c>
      <c r="J151" s="33">
        <v>18720</v>
      </c>
      <c r="K151" s="24">
        <f t="shared" si="2"/>
        <v>0</v>
      </c>
    </row>
    <row r="152" spans="1:11" ht="15.75" thickBot="1">
      <c r="A152" s="206"/>
      <c r="B152" s="207"/>
      <c r="C152" s="207"/>
      <c r="D152" s="208"/>
      <c r="E152" s="207"/>
      <c r="F152" s="37">
        <v>26516.16</v>
      </c>
      <c r="G152" s="36">
        <v>41927</v>
      </c>
      <c r="H152" s="38"/>
      <c r="I152" s="35" t="s">
        <v>459</v>
      </c>
      <c r="J152" s="39">
        <v>26516.16</v>
      </c>
      <c r="K152" s="24">
        <f t="shared" si="2"/>
        <v>0</v>
      </c>
    </row>
    <row r="153" spans="1:10" ht="15">
      <c r="A153" s="24">
        <f>COUNT(A129:A152)</f>
        <v>19</v>
      </c>
      <c r="F153" s="27">
        <f>SUMIF(K129:K152,0,F129:F152)</f>
        <v>1973949.83</v>
      </c>
      <c r="J153" s="27">
        <f>SUM(J129:J152)</f>
        <v>1771826.04</v>
      </c>
    </row>
    <row r="154" ht="15.75" thickBot="1"/>
    <row r="155" spans="1:13" s="10" customFormat="1" ht="30" customHeight="1" thickBot="1">
      <c r="A155" s="178" t="s">
        <v>346</v>
      </c>
      <c r="B155" s="179"/>
      <c r="C155" s="179"/>
      <c r="D155" s="179"/>
      <c r="E155" s="179"/>
      <c r="F155" s="179"/>
      <c r="G155" s="179"/>
      <c r="H155" s="179"/>
      <c r="I155" s="179"/>
      <c r="J155" s="180"/>
      <c r="K155" s="25"/>
      <c r="M155" s="133"/>
    </row>
    <row r="156" spans="1:11" ht="54">
      <c r="A156" s="28" t="s">
        <v>0</v>
      </c>
      <c r="B156" s="29" t="s">
        <v>1</v>
      </c>
      <c r="C156" s="29" t="s">
        <v>2</v>
      </c>
      <c r="D156" s="29" t="s">
        <v>3</v>
      </c>
      <c r="E156" s="29" t="s">
        <v>4</v>
      </c>
      <c r="F156" s="30" t="s">
        <v>5</v>
      </c>
      <c r="G156" s="29" t="s">
        <v>400</v>
      </c>
      <c r="H156" s="29" t="s">
        <v>6</v>
      </c>
      <c r="I156" s="30" t="s">
        <v>7</v>
      </c>
      <c r="J156" s="31" t="s">
        <v>8</v>
      </c>
      <c r="K156" s="25"/>
    </row>
    <row r="157" spans="1:11" ht="38.25">
      <c r="A157" s="32">
        <v>1</v>
      </c>
      <c r="B157" s="2" t="s">
        <v>350</v>
      </c>
      <c r="C157" s="2" t="s">
        <v>16</v>
      </c>
      <c r="D157" s="4">
        <v>41821.427083333336</v>
      </c>
      <c r="E157" s="2" t="s">
        <v>366</v>
      </c>
      <c r="F157" s="5">
        <v>259924.39</v>
      </c>
      <c r="G157" s="4">
        <v>41873</v>
      </c>
      <c r="H157" s="1"/>
      <c r="I157" s="2" t="s">
        <v>444</v>
      </c>
      <c r="J157" s="33">
        <v>205341</v>
      </c>
      <c r="K157" s="24">
        <f t="shared" si="2"/>
        <v>0</v>
      </c>
    </row>
    <row r="158" spans="1:11" ht="127.5">
      <c r="A158" s="32">
        <v>2</v>
      </c>
      <c r="B158" s="2" t="s">
        <v>349</v>
      </c>
      <c r="C158" s="2" t="s">
        <v>348</v>
      </c>
      <c r="D158" s="4">
        <v>41859.467361111114</v>
      </c>
      <c r="E158" s="2" t="s">
        <v>365</v>
      </c>
      <c r="F158" s="5">
        <v>1155717.27</v>
      </c>
      <c r="G158" s="4">
        <v>41906</v>
      </c>
      <c r="H158" s="1"/>
      <c r="I158" s="2" t="s">
        <v>445</v>
      </c>
      <c r="J158" s="33">
        <v>1040145.55</v>
      </c>
      <c r="K158" s="24">
        <f t="shared" si="2"/>
        <v>0</v>
      </c>
    </row>
    <row r="159" spans="1:11" ht="51.75" thickBot="1">
      <c r="A159" s="34">
        <v>3</v>
      </c>
      <c r="B159" s="35" t="s">
        <v>347</v>
      </c>
      <c r="C159" s="35" t="s">
        <v>9</v>
      </c>
      <c r="D159" s="36">
        <v>41900.35486111111</v>
      </c>
      <c r="E159" s="35" t="s">
        <v>364</v>
      </c>
      <c r="F159" s="37">
        <v>330433.1</v>
      </c>
      <c r="G159" s="36">
        <v>41918</v>
      </c>
      <c r="H159" s="38"/>
      <c r="I159" s="35" t="s">
        <v>206</v>
      </c>
      <c r="J159" s="39">
        <v>330433.04</v>
      </c>
      <c r="K159" s="24">
        <f t="shared" si="2"/>
        <v>0</v>
      </c>
    </row>
    <row r="160" spans="1:10" ht="15">
      <c r="A160" s="24">
        <f>COUNT(A157:A159)</f>
        <v>3</v>
      </c>
      <c r="F160" s="27">
        <f>SUMIF(K157:K159,0,F157:F159)</f>
        <v>1746074.7600000002</v>
      </c>
      <c r="J160" s="27">
        <f>SUM(J157:J159)</f>
        <v>1575919.59</v>
      </c>
    </row>
    <row r="161" ht="15.75" thickBot="1"/>
    <row r="162" spans="1:13" s="10" customFormat="1" ht="30" customHeight="1" thickBot="1">
      <c r="A162" s="178" t="s">
        <v>382</v>
      </c>
      <c r="B162" s="179"/>
      <c r="C162" s="179"/>
      <c r="D162" s="179"/>
      <c r="E162" s="179"/>
      <c r="F162" s="179"/>
      <c r="G162" s="179"/>
      <c r="H162" s="179"/>
      <c r="I162" s="179"/>
      <c r="J162" s="180"/>
      <c r="K162" s="25"/>
      <c r="M162" s="133"/>
    </row>
    <row r="163" spans="1:11" ht="54">
      <c r="A163" s="28" t="s">
        <v>0</v>
      </c>
      <c r="B163" s="29" t="s">
        <v>1</v>
      </c>
      <c r="C163" s="29" t="s">
        <v>2</v>
      </c>
      <c r="D163" s="29" t="s">
        <v>3</v>
      </c>
      <c r="E163" s="29" t="s">
        <v>4</v>
      </c>
      <c r="F163" s="30" t="s">
        <v>5</v>
      </c>
      <c r="G163" s="29" t="s">
        <v>400</v>
      </c>
      <c r="H163" s="29" t="s">
        <v>6</v>
      </c>
      <c r="I163" s="30" t="s">
        <v>7</v>
      </c>
      <c r="J163" s="31" t="s">
        <v>8</v>
      </c>
      <c r="K163" s="25"/>
    </row>
    <row r="164" spans="1:11" ht="15">
      <c r="A164" s="186">
        <v>1</v>
      </c>
      <c r="B164" s="184" t="s">
        <v>388</v>
      </c>
      <c r="C164" s="184" t="s">
        <v>9</v>
      </c>
      <c r="D164" s="188">
        <v>41835</v>
      </c>
      <c r="E164" s="184" t="s">
        <v>395</v>
      </c>
      <c r="F164" s="5">
        <v>177600</v>
      </c>
      <c r="G164" s="4">
        <v>41883</v>
      </c>
      <c r="H164" s="21"/>
      <c r="I164" s="2" t="s">
        <v>461</v>
      </c>
      <c r="J164" s="33">
        <v>173760</v>
      </c>
      <c r="K164" s="24">
        <f t="shared" si="2"/>
        <v>0</v>
      </c>
    </row>
    <row r="165" spans="1:11" ht="15">
      <c r="A165" s="190"/>
      <c r="B165" s="191"/>
      <c r="C165" s="191"/>
      <c r="D165" s="192"/>
      <c r="E165" s="191"/>
      <c r="F165" s="5">
        <v>49680</v>
      </c>
      <c r="G165" s="4">
        <v>41871</v>
      </c>
      <c r="H165" s="21"/>
      <c r="I165" s="2" t="s">
        <v>461</v>
      </c>
      <c r="J165" s="33">
        <v>46440</v>
      </c>
      <c r="K165" s="24">
        <f t="shared" si="2"/>
        <v>0</v>
      </c>
    </row>
    <row r="166" spans="1:11" ht="38.25">
      <c r="A166" s="190"/>
      <c r="B166" s="191"/>
      <c r="C166" s="191"/>
      <c r="D166" s="192"/>
      <c r="E166" s="191"/>
      <c r="F166" s="5">
        <v>191250</v>
      </c>
      <c r="G166" s="4">
        <v>41883</v>
      </c>
      <c r="H166" s="21"/>
      <c r="I166" s="2" t="s">
        <v>462</v>
      </c>
      <c r="J166" s="33">
        <v>157165</v>
      </c>
      <c r="K166" s="24">
        <f t="shared" si="2"/>
        <v>0</v>
      </c>
    </row>
    <row r="167" spans="1:11" ht="15">
      <c r="A167" s="187"/>
      <c r="B167" s="185"/>
      <c r="C167" s="185"/>
      <c r="D167" s="189"/>
      <c r="E167" s="185"/>
      <c r="F167" s="5">
        <v>28560</v>
      </c>
      <c r="G167" s="4">
        <v>41883</v>
      </c>
      <c r="H167" s="21"/>
      <c r="I167" s="2" t="s">
        <v>461</v>
      </c>
      <c r="J167" s="33">
        <v>27000</v>
      </c>
      <c r="K167" s="24">
        <f t="shared" si="2"/>
        <v>0</v>
      </c>
    </row>
    <row r="168" spans="1:11" ht="39" thickBot="1">
      <c r="A168" s="34">
        <v>2</v>
      </c>
      <c r="B168" s="35" t="s">
        <v>387</v>
      </c>
      <c r="C168" s="35" t="s">
        <v>9</v>
      </c>
      <c r="D168" s="36">
        <v>41894.501388888886</v>
      </c>
      <c r="E168" s="35" t="s">
        <v>394</v>
      </c>
      <c r="F168" s="37">
        <v>455405.25</v>
      </c>
      <c r="G168" s="36">
        <v>41925</v>
      </c>
      <c r="H168" s="38"/>
      <c r="I168" s="35" t="s">
        <v>411</v>
      </c>
      <c r="J168" s="39">
        <v>414320</v>
      </c>
      <c r="K168" s="24">
        <f t="shared" si="2"/>
        <v>0</v>
      </c>
    </row>
    <row r="169" spans="1:10" ht="15">
      <c r="A169" s="24">
        <v>2</v>
      </c>
      <c r="F169" s="27">
        <f>SUMIF(K164:K168,0,F164:F168)</f>
        <v>902495.25</v>
      </c>
      <c r="J169" s="27">
        <f>SUM(J164:J168)</f>
        <v>818685</v>
      </c>
    </row>
    <row r="170" ht="15.75" thickBot="1"/>
    <row r="171" spans="1:13" s="10" customFormat="1" ht="30" customHeight="1" thickBot="1">
      <c r="A171" s="178" t="s">
        <v>396</v>
      </c>
      <c r="B171" s="179"/>
      <c r="C171" s="179"/>
      <c r="D171" s="179"/>
      <c r="E171" s="179"/>
      <c r="F171" s="179"/>
      <c r="G171" s="179"/>
      <c r="H171" s="179"/>
      <c r="I171" s="179"/>
      <c r="J171" s="180"/>
      <c r="K171" s="25"/>
      <c r="M171" s="133"/>
    </row>
    <row r="172" spans="1:11" ht="54.75" thickBot="1">
      <c r="A172" s="40" t="s">
        <v>0</v>
      </c>
      <c r="B172" s="41" t="s">
        <v>1</v>
      </c>
      <c r="C172" s="41" t="s">
        <v>2</v>
      </c>
      <c r="D172" s="41" t="s">
        <v>3</v>
      </c>
      <c r="E172" s="41" t="s">
        <v>4</v>
      </c>
      <c r="F172" s="42" t="s">
        <v>5</v>
      </c>
      <c r="G172" s="41" t="s">
        <v>400</v>
      </c>
      <c r="H172" s="41" t="s">
        <v>6</v>
      </c>
      <c r="I172" s="42" t="s">
        <v>7</v>
      </c>
      <c r="J172" s="43" t="s">
        <v>8</v>
      </c>
      <c r="K172" s="25"/>
    </row>
    <row r="173" spans="1:10" ht="15">
      <c r="A173" s="24">
        <v>0</v>
      </c>
      <c r="F173" s="27">
        <v>0</v>
      </c>
      <c r="J173" s="27">
        <v>0</v>
      </c>
    </row>
    <row r="175" spans="1:13" ht="34.5" customHeight="1">
      <c r="A175" s="202" t="s">
        <v>467</v>
      </c>
      <c r="B175" s="202"/>
      <c r="C175" s="202"/>
      <c r="D175" s="202"/>
      <c r="E175" s="202"/>
      <c r="F175" s="202"/>
      <c r="G175" s="202"/>
      <c r="H175" s="202"/>
      <c r="I175" s="202"/>
      <c r="J175" s="202"/>
      <c r="L175" s="61">
        <f>F219+F251+F274+F290+F294</f>
        <v>12077968.829999998</v>
      </c>
      <c r="M175" s="137">
        <f>J219+J251+J274+J290+J294</f>
        <v>10630800.389999999</v>
      </c>
    </row>
    <row r="176" ht="15.75" thickBot="1"/>
    <row r="177" spans="1:13" ht="16.5" thickBot="1">
      <c r="A177" s="178" t="s">
        <v>222</v>
      </c>
      <c r="B177" s="179"/>
      <c r="C177" s="179"/>
      <c r="D177" s="179"/>
      <c r="E177" s="179"/>
      <c r="F177" s="179"/>
      <c r="G177" s="179"/>
      <c r="H177" s="179"/>
      <c r="I177" s="179"/>
      <c r="J177" s="180"/>
      <c r="M177" s="132">
        <f>A219+A251+A274+A290+A294</f>
        <v>78</v>
      </c>
    </row>
    <row r="178" spans="1:10" ht="54">
      <c r="A178" s="28" t="s">
        <v>0</v>
      </c>
      <c r="B178" s="29" t="s">
        <v>1</v>
      </c>
      <c r="C178" s="29" t="s">
        <v>2</v>
      </c>
      <c r="D178" s="29" t="s">
        <v>3</v>
      </c>
      <c r="E178" s="29" t="s">
        <v>4</v>
      </c>
      <c r="F178" s="30" t="s">
        <v>5</v>
      </c>
      <c r="G178" s="29" t="s">
        <v>400</v>
      </c>
      <c r="H178" s="29" t="s">
        <v>6</v>
      </c>
      <c r="I178" s="30" t="s">
        <v>7</v>
      </c>
      <c r="J178" s="31" t="s">
        <v>8</v>
      </c>
    </row>
    <row r="179" spans="1:11" ht="76.5">
      <c r="A179" s="32">
        <v>1</v>
      </c>
      <c r="B179" s="2" t="s">
        <v>53</v>
      </c>
      <c r="C179" s="2" t="s">
        <v>9</v>
      </c>
      <c r="D179" s="4">
        <v>41915.33819444444</v>
      </c>
      <c r="E179" s="2" t="s">
        <v>132</v>
      </c>
      <c r="F179" s="5">
        <v>13500</v>
      </c>
      <c r="G179" s="4"/>
      <c r="H179" s="6">
        <v>41925</v>
      </c>
      <c r="I179" s="2" t="s">
        <v>174</v>
      </c>
      <c r="J179" s="33">
        <v>0</v>
      </c>
      <c r="K179" s="24">
        <f t="shared" si="2"/>
        <v>1</v>
      </c>
    </row>
    <row r="180" spans="1:11" ht="38.25">
      <c r="A180" s="32">
        <v>2</v>
      </c>
      <c r="B180" s="2" t="s">
        <v>52</v>
      </c>
      <c r="C180" s="2" t="s">
        <v>9</v>
      </c>
      <c r="D180" s="4">
        <v>41919.47222222222</v>
      </c>
      <c r="E180" s="2" t="s">
        <v>133</v>
      </c>
      <c r="F180" s="5">
        <v>18192.49</v>
      </c>
      <c r="G180" s="4">
        <v>41934</v>
      </c>
      <c r="H180" s="1"/>
      <c r="I180" s="2" t="s">
        <v>190</v>
      </c>
      <c r="J180" s="33">
        <v>14239.19</v>
      </c>
      <c r="K180" s="24">
        <f t="shared" si="2"/>
        <v>0</v>
      </c>
    </row>
    <row r="181" spans="1:11" ht="63.75">
      <c r="A181" s="32">
        <v>3</v>
      </c>
      <c r="B181" s="2" t="s">
        <v>51</v>
      </c>
      <c r="C181" s="2" t="s">
        <v>9</v>
      </c>
      <c r="D181" s="4">
        <v>41919.47222222222</v>
      </c>
      <c r="E181" s="2" t="s">
        <v>134</v>
      </c>
      <c r="F181" s="5">
        <v>39217.3</v>
      </c>
      <c r="G181" s="4">
        <v>41934</v>
      </c>
      <c r="H181" s="1"/>
      <c r="I181" s="2" t="s">
        <v>206</v>
      </c>
      <c r="J181" s="33">
        <v>39217.3</v>
      </c>
      <c r="K181" s="24">
        <f t="shared" si="2"/>
        <v>0</v>
      </c>
    </row>
    <row r="182" spans="1:11" ht="102">
      <c r="A182" s="32">
        <v>4</v>
      </c>
      <c r="B182" s="2" t="s">
        <v>50</v>
      </c>
      <c r="C182" s="2" t="s">
        <v>49</v>
      </c>
      <c r="D182" s="4">
        <v>41921.652083333334</v>
      </c>
      <c r="E182" s="2" t="s">
        <v>135</v>
      </c>
      <c r="F182" s="5">
        <v>38000</v>
      </c>
      <c r="G182" s="4">
        <v>41940</v>
      </c>
      <c r="H182" s="1"/>
      <c r="I182" s="2" t="s">
        <v>207</v>
      </c>
      <c r="J182" s="33">
        <v>38000</v>
      </c>
      <c r="K182" s="24">
        <f t="shared" si="2"/>
        <v>0</v>
      </c>
    </row>
    <row r="183" spans="1:11" ht="51">
      <c r="A183" s="32">
        <v>5</v>
      </c>
      <c r="B183" s="2" t="s">
        <v>48</v>
      </c>
      <c r="C183" s="2" t="s">
        <v>9</v>
      </c>
      <c r="D183" s="4">
        <v>41926.33888888889</v>
      </c>
      <c r="E183" s="2" t="s">
        <v>136</v>
      </c>
      <c r="F183" s="5">
        <v>171336</v>
      </c>
      <c r="G183" s="4">
        <v>41936</v>
      </c>
      <c r="H183" s="1"/>
      <c r="I183" s="2" t="s">
        <v>208</v>
      </c>
      <c r="J183" s="33">
        <v>171330</v>
      </c>
      <c r="K183" s="24">
        <f t="shared" si="2"/>
        <v>0</v>
      </c>
    </row>
    <row r="184" spans="1:11" ht="51">
      <c r="A184" s="32">
        <v>6</v>
      </c>
      <c r="B184" s="2" t="s">
        <v>47</v>
      </c>
      <c r="C184" s="2" t="s">
        <v>9</v>
      </c>
      <c r="D184" s="4">
        <v>41941.60486111111</v>
      </c>
      <c r="E184" s="2" t="s">
        <v>137</v>
      </c>
      <c r="F184" s="5">
        <v>34643.5</v>
      </c>
      <c r="G184" s="4">
        <v>41949</v>
      </c>
      <c r="H184" s="1"/>
      <c r="I184" s="2" t="s">
        <v>209</v>
      </c>
      <c r="J184" s="33">
        <v>34643.5</v>
      </c>
      <c r="K184" s="24">
        <f t="shared" si="2"/>
        <v>0</v>
      </c>
    </row>
    <row r="185" spans="1:11" ht="38.25">
      <c r="A185" s="32">
        <v>7</v>
      </c>
      <c r="B185" s="2" t="s">
        <v>66</v>
      </c>
      <c r="C185" s="2" t="s">
        <v>9</v>
      </c>
      <c r="D185" s="4">
        <v>41941.60555555556</v>
      </c>
      <c r="E185" s="2" t="s">
        <v>138</v>
      </c>
      <c r="F185" s="5">
        <v>34359.1</v>
      </c>
      <c r="G185" s="4">
        <v>41957</v>
      </c>
      <c r="H185" s="1"/>
      <c r="I185" s="2" t="s">
        <v>202</v>
      </c>
      <c r="J185" s="33">
        <v>29382</v>
      </c>
      <c r="K185" s="24">
        <f t="shared" si="2"/>
        <v>0</v>
      </c>
    </row>
    <row r="186" spans="1:11" ht="38.25">
      <c r="A186" s="32">
        <v>8</v>
      </c>
      <c r="B186" s="2" t="s">
        <v>65</v>
      </c>
      <c r="C186" s="2" t="s">
        <v>9</v>
      </c>
      <c r="D186" s="4">
        <v>41941.60555555556</v>
      </c>
      <c r="E186" s="2" t="s">
        <v>139</v>
      </c>
      <c r="F186" s="5">
        <v>13452</v>
      </c>
      <c r="G186" s="4">
        <v>41949</v>
      </c>
      <c r="H186" s="1"/>
      <c r="I186" s="2" t="s">
        <v>210</v>
      </c>
      <c r="J186" s="33">
        <v>10770</v>
      </c>
      <c r="K186" s="24">
        <f t="shared" si="2"/>
        <v>0</v>
      </c>
    </row>
    <row r="187" spans="1:11" ht="38.25">
      <c r="A187" s="32">
        <v>9</v>
      </c>
      <c r="B187" s="2" t="s">
        <v>64</v>
      </c>
      <c r="C187" s="2" t="s">
        <v>9</v>
      </c>
      <c r="D187" s="4">
        <v>41941.60555555556</v>
      </c>
      <c r="E187" s="2" t="s">
        <v>140</v>
      </c>
      <c r="F187" s="5">
        <v>24072</v>
      </c>
      <c r="G187" s="4">
        <v>41957</v>
      </c>
      <c r="H187" s="1"/>
      <c r="I187" s="2" t="s">
        <v>202</v>
      </c>
      <c r="J187" s="33">
        <v>19824</v>
      </c>
      <c r="K187" s="24">
        <f t="shared" si="2"/>
        <v>0</v>
      </c>
    </row>
    <row r="188" spans="1:11" ht="38.25">
      <c r="A188" s="32">
        <v>10</v>
      </c>
      <c r="B188" s="2" t="s">
        <v>63</v>
      </c>
      <c r="C188" s="2" t="s">
        <v>9</v>
      </c>
      <c r="D188" s="4">
        <v>41941.60625</v>
      </c>
      <c r="E188" s="2" t="s">
        <v>141</v>
      </c>
      <c r="F188" s="5">
        <v>13913</v>
      </c>
      <c r="G188" s="4">
        <v>41957</v>
      </c>
      <c r="H188" s="1"/>
      <c r="I188" s="2" t="s">
        <v>202</v>
      </c>
      <c r="J188" s="33">
        <v>11162.8</v>
      </c>
      <c r="K188" s="24">
        <f t="shared" si="2"/>
        <v>0</v>
      </c>
    </row>
    <row r="189" spans="1:11" ht="38.25">
      <c r="A189" s="32">
        <v>11</v>
      </c>
      <c r="B189" s="2" t="s">
        <v>62</v>
      </c>
      <c r="C189" s="2" t="s">
        <v>9</v>
      </c>
      <c r="D189" s="4">
        <v>41941.60625</v>
      </c>
      <c r="E189" s="2" t="s">
        <v>142</v>
      </c>
      <c r="F189" s="5">
        <v>31065</v>
      </c>
      <c r="G189" s="4">
        <v>41957</v>
      </c>
      <c r="H189" s="1"/>
      <c r="I189" s="2" t="s">
        <v>211</v>
      </c>
      <c r="J189" s="33">
        <v>24555.1</v>
      </c>
      <c r="K189" s="24">
        <f t="shared" si="2"/>
        <v>0</v>
      </c>
    </row>
    <row r="190" spans="1:11" ht="38.25">
      <c r="A190" s="32">
        <v>12</v>
      </c>
      <c r="B190" s="2" t="s">
        <v>61</v>
      </c>
      <c r="C190" s="2" t="s">
        <v>9</v>
      </c>
      <c r="D190" s="4">
        <v>41953.347916666666</v>
      </c>
      <c r="E190" s="2" t="s">
        <v>143</v>
      </c>
      <c r="F190" s="5">
        <v>32000</v>
      </c>
      <c r="G190" s="4">
        <v>41962</v>
      </c>
      <c r="H190" s="1"/>
      <c r="I190" s="2" t="s">
        <v>212</v>
      </c>
      <c r="J190" s="33">
        <v>32000</v>
      </c>
      <c r="K190" s="24">
        <f t="shared" si="2"/>
        <v>0</v>
      </c>
    </row>
    <row r="191" spans="1:11" ht="38.25">
      <c r="A191" s="32">
        <v>13</v>
      </c>
      <c r="B191" s="2" t="s">
        <v>60</v>
      </c>
      <c r="C191" s="2" t="s">
        <v>9</v>
      </c>
      <c r="D191" s="4">
        <v>41953.354166666664</v>
      </c>
      <c r="E191" s="2" t="s">
        <v>144</v>
      </c>
      <c r="F191" s="5">
        <v>20626.4</v>
      </c>
      <c r="G191" s="4"/>
      <c r="H191" s="6">
        <v>41968</v>
      </c>
      <c r="I191" s="2" t="s">
        <v>174</v>
      </c>
      <c r="J191" s="33">
        <v>0</v>
      </c>
      <c r="K191" s="24">
        <f t="shared" si="2"/>
        <v>1</v>
      </c>
    </row>
    <row r="192" spans="1:11" ht="38.25">
      <c r="A192" s="32">
        <v>14</v>
      </c>
      <c r="B192" s="2" t="s">
        <v>59</v>
      </c>
      <c r="C192" s="2" t="s">
        <v>9</v>
      </c>
      <c r="D192" s="4">
        <v>41953.354166666664</v>
      </c>
      <c r="E192" s="2" t="s">
        <v>145</v>
      </c>
      <c r="F192" s="5">
        <v>37013.76</v>
      </c>
      <c r="G192" s="4">
        <v>41976</v>
      </c>
      <c r="H192" s="1"/>
      <c r="I192" s="2" t="s">
        <v>213</v>
      </c>
      <c r="J192" s="33">
        <v>23385</v>
      </c>
      <c r="K192" s="24">
        <f t="shared" si="2"/>
        <v>0</v>
      </c>
    </row>
    <row r="193" spans="1:11" ht="38.25">
      <c r="A193" s="32">
        <v>15</v>
      </c>
      <c r="B193" s="2" t="s">
        <v>43</v>
      </c>
      <c r="C193" s="2" t="s">
        <v>9</v>
      </c>
      <c r="D193" s="4">
        <v>41953.354166666664</v>
      </c>
      <c r="E193" s="2" t="s">
        <v>146</v>
      </c>
      <c r="F193" s="5">
        <v>38157.5</v>
      </c>
      <c r="G193" s="4">
        <v>41967</v>
      </c>
      <c r="H193" s="1"/>
      <c r="I193" s="2" t="s">
        <v>177</v>
      </c>
      <c r="J193" s="33">
        <v>38100</v>
      </c>
      <c r="K193" s="24">
        <f t="shared" si="2"/>
        <v>0</v>
      </c>
    </row>
    <row r="194" spans="1:11" ht="89.25">
      <c r="A194" s="32">
        <v>16</v>
      </c>
      <c r="B194" s="2" t="s">
        <v>58</v>
      </c>
      <c r="C194" s="2" t="s">
        <v>16</v>
      </c>
      <c r="D194" s="4">
        <v>41955.407638888886</v>
      </c>
      <c r="E194" s="2" t="s">
        <v>147</v>
      </c>
      <c r="F194" s="5">
        <v>24721</v>
      </c>
      <c r="G194" s="4">
        <v>41964</v>
      </c>
      <c r="H194" s="1"/>
      <c r="I194" s="2" t="s">
        <v>214</v>
      </c>
      <c r="J194" s="33">
        <v>24721</v>
      </c>
      <c r="K194" s="24">
        <f t="shared" si="2"/>
        <v>0</v>
      </c>
    </row>
    <row r="195" spans="1:11" ht="38.25">
      <c r="A195" s="32">
        <v>17</v>
      </c>
      <c r="B195" s="2" t="s">
        <v>76</v>
      </c>
      <c r="C195" s="2" t="s">
        <v>9</v>
      </c>
      <c r="D195" s="4">
        <v>41955.59027777778</v>
      </c>
      <c r="E195" s="2" t="s">
        <v>148</v>
      </c>
      <c r="F195" s="5">
        <v>27000</v>
      </c>
      <c r="G195" s="4">
        <v>41976</v>
      </c>
      <c r="H195" s="1"/>
      <c r="I195" s="2" t="s">
        <v>194</v>
      </c>
      <c r="J195" s="33">
        <v>18900</v>
      </c>
      <c r="K195" s="24">
        <f t="shared" si="2"/>
        <v>0</v>
      </c>
    </row>
    <row r="196" spans="1:11" ht="63.75">
      <c r="A196" s="32">
        <v>18</v>
      </c>
      <c r="B196" s="2" t="s">
        <v>75</v>
      </c>
      <c r="C196" s="2" t="s">
        <v>9</v>
      </c>
      <c r="D196" s="4">
        <v>41955.59375</v>
      </c>
      <c r="E196" s="2" t="s">
        <v>149</v>
      </c>
      <c r="F196" s="5">
        <v>30000</v>
      </c>
      <c r="G196" s="4">
        <v>41969</v>
      </c>
      <c r="H196" s="1"/>
      <c r="I196" s="2" t="s">
        <v>191</v>
      </c>
      <c r="J196" s="33">
        <v>30000</v>
      </c>
      <c r="K196" s="24">
        <f aca="true" t="shared" si="3" ref="K196:K259">IF(I196="DESIERTO",1,0)</f>
        <v>0</v>
      </c>
    </row>
    <row r="197" spans="1:11" ht="76.5">
      <c r="A197" s="32">
        <v>19</v>
      </c>
      <c r="B197" s="2" t="s">
        <v>74</v>
      </c>
      <c r="C197" s="2" t="s">
        <v>9</v>
      </c>
      <c r="D197" s="4">
        <v>41957.430555555555</v>
      </c>
      <c r="E197" s="2" t="s">
        <v>150</v>
      </c>
      <c r="F197" s="5">
        <v>39999</v>
      </c>
      <c r="G197" s="4">
        <v>41969</v>
      </c>
      <c r="H197" s="1"/>
      <c r="I197" s="2" t="s">
        <v>215</v>
      </c>
      <c r="J197" s="33">
        <v>39999</v>
      </c>
      <c r="K197" s="24">
        <f t="shared" si="3"/>
        <v>0</v>
      </c>
    </row>
    <row r="198" spans="1:11" ht="102">
      <c r="A198" s="32">
        <v>20</v>
      </c>
      <c r="B198" s="2" t="s">
        <v>73</v>
      </c>
      <c r="C198" s="2" t="s">
        <v>9</v>
      </c>
      <c r="D198" s="4">
        <v>41957.430555555555</v>
      </c>
      <c r="E198" s="2" t="s">
        <v>151</v>
      </c>
      <c r="F198" s="5">
        <v>37000</v>
      </c>
      <c r="G198" s="4">
        <v>41969</v>
      </c>
      <c r="H198" s="1"/>
      <c r="I198" s="2" t="s">
        <v>215</v>
      </c>
      <c r="J198" s="33">
        <v>37000</v>
      </c>
      <c r="K198" s="24">
        <f t="shared" si="3"/>
        <v>0</v>
      </c>
    </row>
    <row r="199" spans="1:11" ht="38.25">
      <c r="A199" s="32">
        <v>21</v>
      </c>
      <c r="B199" s="2" t="s">
        <v>72</v>
      </c>
      <c r="C199" s="2" t="s">
        <v>9</v>
      </c>
      <c r="D199" s="4">
        <v>41957.430555555555</v>
      </c>
      <c r="E199" s="2" t="s">
        <v>152</v>
      </c>
      <c r="F199" s="5">
        <v>16508.2</v>
      </c>
      <c r="G199" s="4">
        <v>41984</v>
      </c>
      <c r="H199" s="1"/>
      <c r="I199" s="2" t="s">
        <v>202</v>
      </c>
      <c r="J199" s="33">
        <v>13452</v>
      </c>
      <c r="K199" s="24">
        <f t="shared" si="3"/>
        <v>0</v>
      </c>
    </row>
    <row r="200" spans="1:11" ht="63.75">
      <c r="A200" s="32">
        <v>22</v>
      </c>
      <c r="B200" s="2" t="s">
        <v>71</v>
      </c>
      <c r="C200" s="2" t="s">
        <v>9</v>
      </c>
      <c r="D200" s="4">
        <v>41957.43125</v>
      </c>
      <c r="E200" s="2" t="s">
        <v>153</v>
      </c>
      <c r="F200" s="5">
        <v>25000</v>
      </c>
      <c r="G200" s="4">
        <v>41969</v>
      </c>
      <c r="H200" s="1"/>
      <c r="I200" s="2" t="s">
        <v>191</v>
      </c>
      <c r="J200" s="33">
        <v>25000</v>
      </c>
      <c r="K200" s="24">
        <f t="shared" si="3"/>
        <v>0</v>
      </c>
    </row>
    <row r="201" spans="1:11" ht="63.75">
      <c r="A201" s="186">
        <v>23</v>
      </c>
      <c r="B201" s="184" t="s">
        <v>70</v>
      </c>
      <c r="C201" s="184" t="s">
        <v>9</v>
      </c>
      <c r="D201" s="188">
        <v>41957</v>
      </c>
      <c r="E201" s="184" t="s">
        <v>154</v>
      </c>
      <c r="F201" s="5">
        <v>16990</v>
      </c>
      <c r="G201" s="4">
        <v>41969</v>
      </c>
      <c r="H201" s="20"/>
      <c r="I201" s="2" t="s">
        <v>191</v>
      </c>
      <c r="J201" s="33">
        <v>16000</v>
      </c>
      <c r="K201" s="24">
        <f t="shared" si="3"/>
        <v>0</v>
      </c>
    </row>
    <row r="202" spans="1:11" ht="63.75">
      <c r="A202" s="187"/>
      <c r="B202" s="185"/>
      <c r="C202" s="185"/>
      <c r="D202" s="189"/>
      <c r="E202" s="185"/>
      <c r="F202" s="5">
        <v>23000</v>
      </c>
      <c r="G202" s="4">
        <v>41969</v>
      </c>
      <c r="H202" s="20"/>
      <c r="I202" s="2" t="s">
        <v>191</v>
      </c>
      <c r="J202" s="33">
        <v>23000</v>
      </c>
      <c r="K202" s="24">
        <f t="shared" si="3"/>
        <v>0</v>
      </c>
    </row>
    <row r="203" spans="1:11" ht="63.75">
      <c r="A203" s="186">
        <v>24</v>
      </c>
      <c r="B203" s="184" t="s">
        <v>69</v>
      </c>
      <c r="C203" s="184" t="s">
        <v>9</v>
      </c>
      <c r="D203" s="188">
        <v>41957</v>
      </c>
      <c r="E203" s="184" t="s">
        <v>155</v>
      </c>
      <c r="F203" s="5">
        <v>16000</v>
      </c>
      <c r="G203" s="18">
        <v>41969</v>
      </c>
      <c r="H203" s="17"/>
      <c r="I203" s="2" t="s">
        <v>191</v>
      </c>
      <c r="J203" s="33">
        <v>16000</v>
      </c>
      <c r="K203" s="24">
        <f t="shared" si="3"/>
        <v>0</v>
      </c>
    </row>
    <row r="204" spans="1:11" ht="63.75">
      <c r="A204" s="187"/>
      <c r="B204" s="185"/>
      <c r="C204" s="185"/>
      <c r="D204" s="189"/>
      <c r="E204" s="185"/>
      <c r="F204" s="5">
        <v>23000</v>
      </c>
      <c r="G204" s="18">
        <v>41969</v>
      </c>
      <c r="H204" s="17"/>
      <c r="I204" s="2" t="s">
        <v>191</v>
      </c>
      <c r="J204" s="33">
        <v>23000</v>
      </c>
      <c r="K204" s="24">
        <f t="shared" si="3"/>
        <v>0</v>
      </c>
    </row>
    <row r="205" spans="1:11" ht="63.75">
      <c r="A205" s="186">
        <v>25</v>
      </c>
      <c r="B205" s="184" t="s">
        <v>68</v>
      </c>
      <c r="C205" s="184" t="s">
        <v>9</v>
      </c>
      <c r="D205" s="188">
        <v>41960</v>
      </c>
      <c r="E205" s="184" t="s">
        <v>156</v>
      </c>
      <c r="F205" s="5">
        <v>17000</v>
      </c>
      <c r="G205" s="19">
        <v>41969</v>
      </c>
      <c r="H205" s="20"/>
      <c r="I205" s="2" t="s">
        <v>191</v>
      </c>
      <c r="J205" s="33">
        <v>17000</v>
      </c>
      <c r="K205" s="24">
        <f t="shared" si="3"/>
        <v>0</v>
      </c>
    </row>
    <row r="206" spans="1:11" ht="63.75">
      <c r="A206" s="187"/>
      <c r="B206" s="185"/>
      <c r="C206" s="185"/>
      <c r="D206" s="189"/>
      <c r="E206" s="185"/>
      <c r="F206" s="5">
        <v>20000</v>
      </c>
      <c r="G206" s="19">
        <v>41969</v>
      </c>
      <c r="H206" s="20"/>
      <c r="I206" s="2" t="s">
        <v>191</v>
      </c>
      <c r="J206" s="33">
        <v>20000</v>
      </c>
      <c r="K206" s="24">
        <f t="shared" si="3"/>
        <v>0</v>
      </c>
    </row>
    <row r="207" spans="1:11" ht="38.25">
      <c r="A207" s="32">
        <v>26</v>
      </c>
      <c r="B207" s="2" t="s">
        <v>67</v>
      </c>
      <c r="C207" s="2" t="s">
        <v>9</v>
      </c>
      <c r="D207" s="4">
        <v>41960.47361111111</v>
      </c>
      <c r="E207" s="2" t="s">
        <v>157</v>
      </c>
      <c r="F207" s="5">
        <v>32000</v>
      </c>
      <c r="G207" s="4">
        <v>41976</v>
      </c>
      <c r="H207" s="1"/>
      <c r="I207" s="2" t="s">
        <v>216</v>
      </c>
      <c r="J207" s="33">
        <v>21790</v>
      </c>
      <c r="K207" s="24">
        <f t="shared" si="3"/>
        <v>0</v>
      </c>
    </row>
    <row r="208" spans="1:11" ht="38.25">
      <c r="A208" s="32">
        <v>27</v>
      </c>
      <c r="B208" s="2" t="s">
        <v>85</v>
      </c>
      <c r="C208" s="2" t="s">
        <v>9</v>
      </c>
      <c r="D208" s="4">
        <v>41960.65972222222</v>
      </c>
      <c r="E208" s="2" t="s">
        <v>158</v>
      </c>
      <c r="F208" s="5">
        <v>39930</v>
      </c>
      <c r="G208" s="4">
        <v>41967</v>
      </c>
      <c r="H208" s="1"/>
      <c r="I208" s="2" t="s">
        <v>217</v>
      </c>
      <c r="J208" s="33">
        <v>39567</v>
      </c>
      <c r="K208" s="24">
        <f t="shared" si="3"/>
        <v>0</v>
      </c>
    </row>
    <row r="209" spans="1:11" ht="38.25">
      <c r="A209" s="32">
        <v>28</v>
      </c>
      <c r="B209" s="2" t="s">
        <v>84</v>
      </c>
      <c r="C209" s="2" t="s">
        <v>9</v>
      </c>
      <c r="D209" s="4">
        <v>41962.614583333336</v>
      </c>
      <c r="E209" s="2" t="s">
        <v>159</v>
      </c>
      <c r="F209" s="5">
        <v>23661</v>
      </c>
      <c r="G209" s="4">
        <v>41984</v>
      </c>
      <c r="H209" s="1"/>
      <c r="I209" s="2" t="s">
        <v>218</v>
      </c>
      <c r="J209" s="33">
        <v>23400</v>
      </c>
      <c r="K209" s="24">
        <f t="shared" si="3"/>
        <v>0</v>
      </c>
    </row>
    <row r="210" spans="1:11" ht="38.25">
      <c r="A210" s="32">
        <v>29</v>
      </c>
      <c r="B210" s="2" t="s">
        <v>54</v>
      </c>
      <c r="C210" s="2" t="s">
        <v>9</v>
      </c>
      <c r="D210" s="4">
        <v>41962.626388888886</v>
      </c>
      <c r="E210" s="2" t="s">
        <v>160</v>
      </c>
      <c r="F210" s="5">
        <v>25375</v>
      </c>
      <c r="G210" s="4">
        <v>41977</v>
      </c>
      <c r="H210" s="1"/>
      <c r="I210" s="2" t="s">
        <v>219</v>
      </c>
      <c r="J210" s="33">
        <v>20965</v>
      </c>
      <c r="K210" s="24">
        <f t="shared" si="3"/>
        <v>0</v>
      </c>
    </row>
    <row r="211" spans="1:11" ht="15">
      <c r="A211" s="186">
        <v>30</v>
      </c>
      <c r="B211" s="184" t="s">
        <v>83</v>
      </c>
      <c r="C211" s="184" t="s">
        <v>9</v>
      </c>
      <c r="D211" s="188">
        <v>41967</v>
      </c>
      <c r="E211" s="184" t="s">
        <v>161</v>
      </c>
      <c r="F211" s="5">
        <v>109916.7</v>
      </c>
      <c r="G211" s="4">
        <v>41976</v>
      </c>
      <c r="H211" s="1"/>
      <c r="I211" s="2" t="s">
        <v>452</v>
      </c>
      <c r="J211" s="33">
        <v>109916.7</v>
      </c>
      <c r="K211" s="24">
        <f t="shared" si="3"/>
        <v>0</v>
      </c>
    </row>
    <row r="212" spans="1:11" ht="15">
      <c r="A212" s="187"/>
      <c r="B212" s="185"/>
      <c r="C212" s="185"/>
      <c r="D212" s="189"/>
      <c r="E212" s="185"/>
      <c r="F212" s="5">
        <v>217618.6</v>
      </c>
      <c r="G212" s="4">
        <v>41989</v>
      </c>
      <c r="H212" s="1"/>
      <c r="I212" s="2" t="s">
        <v>453</v>
      </c>
      <c r="J212" s="33">
        <v>194500</v>
      </c>
      <c r="K212" s="24">
        <f t="shared" si="3"/>
        <v>0</v>
      </c>
    </row>
    <row r="213" spans="1:11" ht="38.25">
      <c r="A213" s="32">
        <v>31</v>
      </c>
      <c r="B213" s="2" t="s">
        <v>82</v>
      </c>
      <c r="C213" s="2" t="s">
        <v>9</v>
      </c>
      <c r="D213" s="4">
        <v>41969.65277777778</v>
      </c>
      <c r="E213" s="2" t="s">
        <v>162</v>
      </c>
      <c r="F213" s="5">
        <v>19980</v>
      </c>
      <c r="G213" s="4">
        <v>41984</v>
      </c>
      <c r="H213" s="1"/>
      <c r="I213" s="2" t="s">
        <v>204</v>
      </c>
      <c r="J213" s="33">
        <v>15600</v>
      </c>
      <c r="K213" s="24">
        <f t="shared" si="3"/>
        <v>0</v>
      </c>
    </row>
    <row r="214" spans="1:11" ht="63.75">
      <c r="A214" s="32">
        <v>32</v>
      </c>
      <c r="B214" s="2" t="s">
        <v>81</v>
      </c>
      <c r="C214" s="2" t="s">
        <v>9</v>
      </c>
      <c r="D214" s="4">
        <v>41969.65347222222</v>
      </c>
      <c r="E214" s="2" t="s">
        <v>163</v>
      </c>
      <c r="F214" s="5">
        <v>34591</v>
      </c>
      <c r="G214" s="4">
        <v>41984</v>
      </c>
      <c r="H214" s="1"/>
      <c r="I214" s="2" t="s">
        <v>220</v>
      </c>
      <c r="J214" s="33">
        <v>26500</v>
      </c>
      <c r="K214" s="24">
        <f t="shared" si="3"/>
        <v>0</v>
      </c>
    </row>
    <row r="215" spans="1:11" ht="38.25">
      <c r="A215" s="32">
        <v>33</v>
      </c>
      <c r="B215" s="2" t="s">
        <v>80</v>
      </c>
      <c r="C215" s="2" t="s">
        <v>9</v>
      </c>
      <c r="D215" s="4">
        <v>41978.347916666666</v>
      </c>
      <c r="E215" s="2" t="s">
        <v>164</v>
      </c>
      <c r="F215" s="5">
        <v>13600</v>
      </c>
      <c r="G215" s="4">
        <v>41988</v>
      </c>
      <c r="H215" s="1"/>
      <c r="I215" s="2" t="s">
        <v>209</v>
      </c>
      <c r="J215" s="33">
        <v>13600</v>
      </c>
      <c r="K215" s="24">
        <f t="shared" si="3"/>
        <v>0</v>
      </c>
    </row>
    <row r="216" spans="1:11" ht="38.25">
      <c r="A216" s="32">
        <v>34</v>
      </c>
      <c r="B216" s="2" t="s">
        <v>79</v>
      </c>
      <c r="C216" s="2" t="s">
        <v>9</v>
      </c>
      <c r="D216" s="4">
        <v>41978.34861111111</v>
      </c>
      <c r="E216" s="2" t="s">
        <v>165</v>
      </c>
      <c r="F216" s="5">
        <v>15170</v>
      </c>
      <c r="G216" s="4"/>
      <c r="H216" s="6">
        <v>41985</v>
      </c>
      <c r="I216" s="2" t="s">
        <v>174</v>
      </c>
      <c r="J216" s="33">
        <v>0</v>
      </c>
      <c r="K216" s="24">
        <f t="shared" si="3"/>
        <v>1</v>
      </c>
    </row>
    <row r="217" spans="1:11" ht="89.25">
      <c r="A217" s="32">
        <v>35</v>
      </c>
      <c r="B217" s="2" t="s">
        <v>78</v>
      </c>
      <c r="C217" s="2" t="s">
        <v>9</v>
      </c>
      <c r="D217" s="4">
        <v>41982.42222222222</v>
      </c>
      <c r="E217" s="2" t="s">
        <v>166</v>
      </c>
      <c r="F217" s="5">
        <v>661100</v>
      </c>
      <c r="G217" s="4">
        <v>41991</v>
      </c>
      <c r="H217" s="1"/>
      <c r="I217" s="2" t="s">
        <v>221</v>
      </c>
      <c r="J217" s="33">
        <v>661100</v>
      </c>
      <c r="K217" s="24">
        <f t="shared" si="3"/>
        <v>0</v>
      </c>
    </row>
    <row r="218" spans="1:11" ht="39" thickBot="1">
      <c r="A218" s="34">
        <v>36</v>
      </c>
      <c r="B218" s="35" t="s">
        <v>77</v>
      </c>
      <c r="C218" s="35" t="s">
        <v>9</v>
      </c>
      <c r="D218" s="36">
        <v>42002.34861111111</v>
      </c>
      <c r="E218" s="35" t="s">
        <v>167</v>
      </c>
      <c r="F218" s="37">
        <v>66660</v>
      </c>
      <c r="G218" s="36">
        <v>42018</v>
      </c>
      <c r="H218" s="38"/>
      <c r="I218" s="35" t="s">
        <v>468</v>
      </c>
      <c r="J218" s="39">
        <v>60196</v>
      </c>
      <c r="K218" s="24">
        <f t="shared" si="3"/>
        <v>0</v>
      </c>
    </row>
    <row r="219" spans="1:10" ht="15">
      <c r="A219" s="24">
        <f>COUNT(A179:A218)</f>
        <v>36</v>
      </c>
      <c r="F219" s="27">
        <f>SUMIF(K179:K218,0,F179:F218)</f>
        <v>2086072.1500000001</v>
      </c>
      <c r="J219" s="27">
        <f>SUM(J179:J218)</f>
        <v>1977815.5899999999</v>
      </c>
    </row>
    <row r="220" ht="15.75" thickBot="1"/>
    <row r="221" spans="1:13" s="10" customFormat="1" ht="30" customHeight="1" thickBot="1">
      <c r="A221" s="178" t="s">
        <v>223</v>
      </c>
      <c r="B221" s="179"/>
      <c r="C221" s="179"/>
      <c r="D221" s="179"/>
      <c r="E221" s="179"/>
      <c r="F221" s="179"/>
      <c r="G221" s="179"/>
      <c r="H221" s="179"/>
      <c r="I221" s="179"/>
      <c r="J221" s="180"/>
      <c r="K221" s="25"/>
      <c r="M221" s="133"/>
    </row>
    <row r="222" spans="1:11" ht="54">
      <c r="A222" s="28" t="s">
        <v>0</v>
      </c>
      <c r="B222" s="29" t="s">
        <v>1</v>
      </c>
      <c r="C222" s="29" t="s">
        <v>2</v>
      </c>
      <c r="D222" s="29" t="s">
        <v>3</v>
      </c>
      <c r="E222" s="29" t="s">
        <v>4</v>
      </c>
      <c r="F222" s="30" t="s">
        <v>5</v>
      </c>
      <c r="G222" s="29" t="s">
        <v>400</v>
      </c>
      <c r="H222" s="29" t="s">
        <v>6</v>
      </c>
      <c r="I222" s="30" t="s">
        <v>7</v>
      </c>
      <c r="J222" s="31" t="s">
        <v>8</v>
      </c>
      <c r="K222" s="25"/>
    </row>
    <row r="223" spans="1:11" ht="38.25">
      <c r="A223" s="32">
        <v>1</v>
      </c>
      <c r="B223" s="2" t="s">
        <v>262</v>
      </c>
      <c r="C223" s="2" t="s">
        <v>9</v>
      </c>
      <c r="D223" s="4">
        <v>41919.47222222222</v>
      </c>
      <c r="E223" s="2" t="s">
        <v>319</v>
      </c>
      <c r="F223" s="5">
        <v>62663.9</v>
      </c>
      <c r="G223" s="4">
        <v>41946</v>
      </c>
      <c r="H223" s="1"/>
      <c r="I223" s="2" t="s">
        <v>171</v>
      </c>
      <c r="J223" s="33">
        <v>56162.1</v>
      </c>
      <c r="K223" s="24">
        <f t="shared" si="3"/>
        <v>0</v>
      </c>
    </row>
    <row r="224" spans="1:11" ht="51">
      <c r="A224" s="32">
        <v>2</v>
      </c>
      <c r="B224" s="2" t="s">
        <v>227</v>
      </c>
      <c r="C224" s="2" t="s">
        <v>9</v>
      </c>
      <c r="D224" s="4">
        <v>41919.472916666666</v>
      </c>
      <c r="E224" s="2" t="s">
        <v>320</v>
      </c>
      <c r="F224" s="5">
        <v>42616.95</v>
      </c>
      <c r="G224" s="4">
        <v>41953</v>
      </c>
      <c r="H224" s="1"/>
      <c r="I224" s="2" t="s">
        <v>428</v>
      </c>
      <c r="J224" s="33">
        <v>33500</v>
      </c>
      <c r="K224" s="24">
        <f t="shared" si="3"/>
        <v>0</v>
      </c>
    </row>
    <row r="225" spans="1:11" ht="38.25">
      <c r="A225" s="32">
        <v>3</v>
      </c>
      <c r="B225" s="2" t="s">
        <v>261</v>
      </c>
      <c r="C225" s="2" t="s">
        <v>9</v>
      </c>
      <c r="D225" s="4">
        <v>41919.472916666666</v>
      </c>
      <c r="E225" s="2" t="s">
        <v>321</v>
      </c>
      <c r="F225" s="5">
        <v>69878.11</v>
      </c>
      <c r="G225" s="4">
        <v>41940</v>
      </c>
      <c r="H225" s="1"/>
      <c r="I225" s="2" t="s">
        <v>178</v>
      </c>
      <c r="J225" s="33">
        <v>69359.87</v>
      </c>
      <c r="K225" s="24">
        <f t="shared" si="3"/>
        <v>0</v>
      </c>
    </row>
    <row r="226" spans="1:11" ht="38.25">
      <c r="A226" s="32">
        <v>4</v>
      </c>
      <c r="B226" s="2" t="s">
        <v>81</v>
      </c>
      <c r="C226" s="2" t="s">
        <v>9</v>
      </c>
      <c r="D226" s="4">
        <v>41919.472916666666</v>
      </c>
      <c r="E226" s="2" t="s">
        <v>322</v>
      </c>
      <c r="F226" s="5">
        <v>150573.75</v>
      </c>
      <c r="G226" s="4">
        <v>41946</v>
      </c>
      <c r="H226" s="1"/>
      <c r="I226" s="2" t="s">
        <v>204</v>
      </c>
      <c r="J226" s="33">
        <v>124000</v>
      </c>
      <c r="K226" s="24">
        <f t="shared" si="3"/>
        <v>0</v>
      </c>
    </row>
    <row r="227" spans="1:11" ht="51">
      <c r="A227" s="32">
        <v>5</v>
      </c>
      <c r="B227" s="2" t="s">
        <v>260</v>
      </c>
      <c r="C227" s="2" t="s">
        <v>9</v>
      </c>
      <c r="D227" s="4">
        <v>41933.45347222222</v>
      </c>
      <c r="E227" s="2" t="s">
        <v>323</v>
      </c>
      <c r="F227" s="5">
        <v>167949</v>
      </c>
      <c r="G227" s="4">
        <v>41961</v>
      </c>
      <c r="H227" s="1"/>
      <c r="I227" s="2" t="s">
        <v>429</v>
      </c>
      <c r="J227" s="33">
        <v>155550</v>
      </c>
      <c r="K227" s="24">
        <f t="shared" si="3"/>
        <v>0</v>
      </c>
    </row>
    <row r="228" spans="1:11" ht="38.25">
      <c r="A228" s="32">
        <v>6</v>
      </c>
      <c r="B228" s="2" t="s">
        <v>259</v>
      </c>
      <c r="C228" s="2" t="s">
        <v>9</v>
      </c>
      <c r="D228" s="4">
        <v>41933.46944444445</v>
      </c>
      <c r="E228" s="2" t="s">
        <v>324</v>
      </c>
      <c r="F228" s="5">
        <v>130800</v>
      </c>
      <c r="G228" s="4">
        <v>41964</v>
      </c>
      <c r="H228" s="1"/>
      <c r="I228" s="2" t="s">
        <v>430</v>
      </c>
      <c r="J228" s="33">
        <v>129600</v>
      </c>
      <c r="K228" s="24">
        <f t="shared" si="3"/>
        <v>0</v>
      </c>
    </row>
    <row r="229" spans="1:11" ht="38.25">
      <c r="A229" s="32">
        <v>7</v>
      </c>
      <c r="B229" s="2" t="s">
        <v>258</v>
      </c>
      <c r="C229" s="2" t="s">
        <v>9</v>
      </c>
      <c r="D229" s="4">
        <v>41933.589583333334</v>
      </c>
      <c r="E229" s="2" t="s">
        <v>325</v>
      </c>
      <c r="F229" s="5">
        <v>99484</v>
      </c>
      <c r="G229" s="4">
        <v>41964</v>
      </c>
      <c r="H229" s="1"/>
      <c r="I229" s="2" t="s">
        <v>431</v>
      </c>
      <c r="J229" s="33">
        <v>88000</v>
      </c>
      <c r="K229" s="24">
        <f t="shared" si="3"/>
        <v>0</v>
      </c>
    </row>
    <row r="230" spans="1:11" ht="89.25">
      <c r="A230" s="32">
        <v>8</v>
      </c>
      <c r="B230" s="2" t="s">
        <v>273</v>
      </c>
      <c r="C230" s="2" t="s">
        <v>16</v>
      </c>
      <c r="D230" s="4">
        <v>41939.399305555555</v>
      </c>
      <c r="E230" s="2" t="s">
        <v>327</v>
      </c>
      <c r="F230" s="5">
        <v>96561.68</v>
      </c>
      <c r="G230" s="4">
        <v>41964</v>
      </c>
      <c r="H230" s="1"/>
      <c r="I230" s="2" t="s">
        <v>432</v>
      </c>
      <c r="J230" s="33">
        <v>63103.6</v>
      </c>
      <c r="K230" s="24">
        <f t="shared" si="3"/>
        <v>0</v>
      </c>
    </row>
    <row r="231" spans="1:11" ht="38.25">
      <c r="A231" s="32">
        <v>9</v>
      </c>
      <c r="B231" s="2" t="s">
        <v>272</v>
      </c>
      <c r="C231" s="2" t="s">
        <v>9</v>
      </c>
      <c r="D231" s="4">
        <v>41941.614583333336</v>
      </c>
      <c r="E231" s="2" t="s">
        <v>328</v>
      </c>
      <c r="F231" s="5">
        <v>124620</v>
      </c>
      <c r="G231" s="4">
        <v>41964</v>
      </c>
      <c r="H231" s="1"/>
      <c r="I231" s="2" t="s">
        <v>194</v>
      </c>
      <c r="J231" s="33">
        <v>87234</v>
      </c>
      <c r="K231" s="24">
        <f t="shared" si="3"/>
        <v>0</v>
      </c>
    </row>
    <row r="232" spans="1:11" ht="38.25">
      <c r="A232" s="32">
        <v>10</v>
      </c>
      <c r="B232" s="2" t="s">
        <v>271</v>
      </c>
      <c r="C232" s="2" t="s">
        <v>9</v>
      </c>
      <c r="D232" s="4">
        <v>41941.615277777775</v>
      </c>
      <c r="E232" s="2" t="s">
        <v>329</v>
      </c>
      <c r="F232" s="5">
        <v>63142</v>
      </c>
      <c r="G232" s="4">
        <v>41964</v>
      </c>
      <c r="H232" s="1"/>
      <c r="I232" s="2" t="s">
        <v>194</v>
      </c>
      <c r="J232" s="33">
        <v>51550</v>
      </c>
      <c r="K232" s="24">
        <f t="shared" si="3"/>
        <v>0</v>
      </c>
    </row>
    <row r="233" spans="1:11" ht="38.25">
      <c r="A233" s="32">
        <v>11</v>
      </c>
      <c r="B233" s="2" t="s">
        <v>270</v>
      </c>
      <c r="C233" s="2" t="s">
        <v>9</v>
      </c>
      <c r="D233" s="4">
        <v>41941.615277777775</v>
      </c>
      <c r="E233" s="2" t="s">
        <v>330</v>
      </c>
      <c r="F233" s="5">
        <v>92925</v>
      </c>
      <c r="G233" s="4">
        <v>41969</v>
      </c>
      <c r="H233" s="1"/>
      <c r="I233" s="2" t="s">
        <v>429</v>
      </c>
      <c r="J233" s="33">
        <v>69965</v>
      </c>
      <c r="K233" s="24">
        <f t="shared" si="3"/>
        <v>0</v>
      </c>
    </row>
    <row r="234" spans="1:11" ht="38.25">
      <c r="A234" s="32">
        <v>12</v>
      </c>
      <c r="B234" s="2" t="s">
        <v>269</v>
      </c>
      <c r="C234" s="2" t="s">
        <v>9</v>
      </c>
      <c r="D234" s="4">
        <v>41941.615277777775</v>
      </c>
      <c r="E234" s="2" t="s">
        <v>331</v>
      </c>
      <c r="F234" s="5">
        <v>53480</v>
      </c>
      <c r="G234" s="4">
        <v>41957</v>
      </c>
      <c r="H234" s="1"/>
      <c r="I234" s="2" t="s">
        <v>433</v>
      </c>
      <c r="J234" s="33">
        <v>53480</v>
      </c>
      <c r="K234" s="24">
        <f t="shared" si="3"/>
        <v>0</v>
      </c>
    </row>
    <row r="235" spans="1:11" ht="38.25">
      <c r="A235" s="32">
        <v>13</v>
      </c>
      <c r="B235" s="2" t="s">
        <v>243</v>
      </c>
      <c r="C235" s="2" t="s">
        <v>9</v>
      </c>
      <c r="D235" s="4">
        <v>41947.58819444444</v>
      </c>
      <c r="E235" s="2" t="s">
        <v>332</v>
      </c>
      <c r="F235" s="5">
        <v>125520</v>
      </c>
      <c r="G235" s="4">
        <v>41967</v>
      </c>
      <c r="H235" s="1"/>
      <c r="I235" s="2" t="s">
        <v>434</v>
      </c>
      <c r="J235" s="33">
        <v>94599</v>
      </c>
      <c r="K235" s="24">
        <f t="shared" si="3"/>
        <v>0</v>
      </c>
    </row>
    <row r="236" spans="1:11" ht="51">
      <c r="A236" s="32">
        <v>14</v>
      </c>
      <c r="B236" s="2" t="s">
        <v>268</v>
      </c>
      <c r="C236" s="2" t="s">
        <v>9</v>
      </c>
      <c r="D236" s="4">
        <v>41949.34305555555</v>
      </c>
      <c r="E236" s="2" t="s">
        <v>333</v>
      </c>
      <c r="F236" s="5">
        <v>100151</v>
      </c>
      <c r="G236" s="4">
        <v>41991</v>
      </c>
      <c r="H236" s="1"/>
      <c r="I236" s="2" t="s">
        <v>435</v>
      </c>
      <c r="J236" s="33">
        <v>75113</v>
      </c>
      <c r="K236" s="24">
        <f t="shared" si="3"/>
        <v>0</v>
      </c>
    </row>
    <row r="237" spans="1:11" ht="51">
      <c r="A237" s="32">
        <v>15</v>
      </c>
      <c r="B237" s="2" t="s">
        <v>267</v>
      </c>
      <c r="C237" s="2" t="s">
        <v>9</v>
      </c>
      <c r="D237" s="4">
        <v>41953.34861111111</v>
      </c>
      <c r="E237" s="2" t="s">
        <v>334</v>
      </c>
      <c r="F237" s="5">
        <v>188284</v>
      </c>
      <c r="G237" s="4">
        <v>41969</v>
      </c>
      <c r="H237" s="1"/>
      <c r="I237" s="2" t="s">
        <v>436</v>
      </c>
      <c r="J237" s="33">
        <v>165282.6</v>
      </c>
      <c r="K237" s="24">
        <f t="shared" si="3"/>
        <v>0</v>
      </c>
    </row>
    <row r="238" spans="1:11" ht="38.25">
      <c r="A238" s="32">
        <v>16</v>
      </c>
      <c r="B238" s="2" t="s">
        <v>266</v>
      </c>
      <c r="C238" s="2" t="s">
        <v>9</v>
      </c>
      <c r="D238" s="4">
        <v>41957.43194444444</v>
      </c>
      <c r="E238" s="2" t="s">
        <v>335</v>
      </c>
      <c r="F238" s="5">
        <v>42138.5</v>
      </c>
      <c r="G238" s="4">
        <v>41977</v>
      </c>
      <c r="H238" s="1"/>
      <c r="I238" s="2" t="s">
        <v>221</v>
      </c>
      <c r="J238" s="33">
        <v>42138.5</v>
      </c>
      <c r="K238" s="24">
        <f t="shared" si="3"/>
        <v>0</v>
      </c>
    </row>
    <row r="239" spans="1:11" ht="38.25">
      <c r="A239" s="32">
        <v>17</v>
      </c>
      <c r="B239" s="2" t="s">
        <v>265</v>
      </c>
      <c r="C239" s="2" t="s">
        <v>9</v>
      </c>
      <c r="D239" s="4">
        <v>41957.495833333334</v>
      </c>
      <c r="E239" s="2" t="s">
        <v>336</v>
      </c>
      <c r="F239" s="5">
        <v>146960</v>
      </c>
      <c r="G239" s="4">
        <v>41988</v>
      </c>
      <c r="H239" s="1"/>
      <c r="I239" s="2" t="s">
        <v>221</v>
      </c>
      <c r="J239" s="33">
        <v>143900</v>
      </c>
      <c r="K239" s="24">
        <f t="shared" si="3"/>
        <v>0</v>
      </c>
    </row>
    <row r="240" spans="1:11" ht="51">
      <c r="A240" s="32">
        <v>18</v>
      </c>
      <c r="B240" s="2" t="s">
        <v>279</v>
      </c>
      <c r="C240" s="2" t="s">
        <v>9</v>
      </c>
      <c r="D240" s="4">
        <v>41962.614583333336</v>
      </c>
      <c r="E240" s="2" t="s">
        <v>337</v>
      </c>
      <c r="F240" s="5">
        <v>130670</v>
      </c>
      <c r="G240" s="4">
        <v>41995</v>
      </c>
      <c r="H240" s="1"/>
      <c r="I240" s="2" t="s">
        <v>429</v>
      </c>
      <c r="J240" s="33">
        <v>114855</v>
      </c>
      <c r="K240" s="24">
        <f t="shared" si="3"/>
        <v>0</v>
      </c>
    </row>
    <row r="241" spans="1:11" ht="63.75">
      <c r="A241" s="32">
        <v>19</v>
      </c>
      <c r="B241" s="2" t="s">
        <v>278</v>
      </c>
      <c r="C241" s="2" t="s">
        <v>9</v>
      </c>
      <c r="D241" s="4">
        <v>41962.615277777775</v>
      </c>
      <c r="E241" s="2" t="s">
        <v>338</v>
      </c>
      <c r="F241" s="5">
        <v>134228</v>
      </c>
      <c r="G241" s="4">
        <v>41995</v>
      </c>
      <c r="H241" s="1"/>
      <c r="I241" s="2" t="s">
        <v>202</v>
      </c>
      <c r="J241" s="33">
        <v>126024</v>
      </c>
      <c r="K241" s="24">
        <f t="shared" si="3"/>
        <v>0</v>
      </c>
    </row>
    <row r="242" spans="1:11" ht="51">
      <c r="A242" s="32">
        <v>20</v>
      </c>
      <c r="B242" s="2" t="s">
        <v>257</v>
      </c>
      <c r="C242" s="2" t="s">
        <v>9</v>
      </c>
      <c r="D242" s="4">
        <v>41969.44636574074</v>
      </c>
      <c r="E242" s="2" t="s">
        <v>326</v>
      </c>
      <c r="F242" s="5">
        <v>63628</v>
      </c>
      <c r="G242" s="4">
        <v>41984</v>
      </c>
      <c r="H242" s="1"/>
      <c r="I242" s="2" t="s">
        <v>437</v>
      </c>
      <c r="J242" s="33">
        <v>59780</v>
      </c>
      <c r="K242" s="24">
        <f t="shared" si="3"/>
        <v>0</v>
      </c>
    </row>
    <row r="243" spans="1:11" ht="15">
      <c r="A243" s="186">
        <v>21</v>
      </c>
      <c r="B243" s="184" t="s">
        <v>77</v>
      </c>
      <c r="C243" s="184" t="s">
        <v>9</v>
      </c>
      <c r="D243" s="188">
        <v>41969</v>
      </c>
      <c r="E243" s="184" t="s">
        <v>339</v>
      </c>
      <c r="F243" s="5">
        <v>66660</v>
      </c>
      <c r="G243" s="4"/>
      <c r="H243" s="4">
        <v>41985</v>
      </c>
      <c r="I243" s="2" t="s">
        <v>174</v>
      </c>
      <c r="J243" s="33">
        <v>0</v>
      </c>
      <c r="K243" s="24">
        <f t="shared" si="3"/>
        <v>1</v>
      </c>
    </row>
    <row r="244" spans="1:11" ht="15">
      <c r="A244" s="187"/>
      <c r="B244" s="185"/>
      <c r="C244" s="185"/>
      <c r="D244" s="189"/>
      <c r="E244" s="185"/>
      <c r="F244" s="5">
        <v>78765</v>
      </c>
      <c r="G244" s="4">
        <v>41988</v>
      </c>
      <c r="H244" s="1"/>
      <c r="I244" s="2" t="s">
        <v>460</v>
      </c>
      <c r="J244" s="33">
        <v>59861.4</v>
      </c>
      <c r="K244" s="24">
        <f t="shared" si="3"/>
        <v>0</v>
      </c>
    </row>
    <row r="245" spans="1:11" ht="38.25">
      <c r="A245" s="32">
        <v>22</v>
      </c>
      <c r="B245" s="2" t="s">
        <v>277</v>
      </c>
      <c r="C245" s="2" t="s">
        <v>9</v>
      </c>
      <c r="D245" s="4">
        <v>41970.370833333334</v>
      </c>
      <c r="E245" s="2" t="s">
        <v>340</v>
      </c>
      <c r="F245" s="5">
        <v>68660</v>
      </c>
      <c r="G245" s="4">
        <v>41990</v>
      </c>
      <c r="H245" s="1"/>
      <c r="I245" s="2" t="s">
        <v>178</v>
      </c>
      <c r="J245" s="33">
        <v>68650</v>
      </c>
      <c r="K245" s="24">
        <f t="shared" si="3"/>
        <v>0</v>
      </c>
    </row>
    <row r="246" spans="1:11" ht="38.25">
      <c r="A246" s="32">
        <v>23</v>
      </c>
      <c r="B246" s="2" t="s">
        <v>276</v>
      </c>
      <c r="C246" s="2" t="s">
        <v>9</v>
      </c>
      <c r="D246" s="4">
        <v>41970.370833333334</v>
      </c>
      <c r="E246" s="2" t="s">
        <v>341</v>
      </c>
      <c r="F246" s="5">
        <v>73057</v>
      </c>
      <c r="G246" s="4">
        <v>41999</v>
      </c>
      <c r="H246" s="1"/>
      <c r="I246" s="2" t="s">
        <v>171</v>
      </c>
      <c r="J246" s="33">
        <v>71714.5</v>
      </c>
      <c r="K246" s="24">
        <f t="shared" si="3"/>
        <v>0</v>
      </c>
    </row>
    <row r="247" spans="1:11" ht="38.25">
      <c r="A247" s="32">
        <v>24</v>
      </c>
      <c r="B247" s="2" t="s">
        <v>239</v>
      </c>
      <c r="C247" s="2" t="s">
        <v>9</v>
      </c>
      <c r="D247" s="4">
        <v>41970.37152777778</v>
      </c>
      <c r="E247" s="2" t="s">
        <v>342</v>
      </c>
      <c r="F247" s="5">
        <v>90000</v>
      </c>
      <c r="G247" s="4">
        <v>41990</v>
      </c>
      <c r="H247" s="1"/>
      <c r="I247" s="2" t="s">
        <v>438</v>
      </c>
      <c r="J247" s="33">
        <v>90000</v>
      </c>
      <c r="K247" s="24">
        <f t="shared" si="3"/>
        <v>0</v>
      </c>
    </row>
    <row r="248" spans="1:11" ht="38.25">
      <c r="A248" s="32">
        <v>25</v>
      </c>
      <c r="B248" s="2" t="s">
        <v>275</v>
      </c>
      <c r="C248" s="2" t="s">
        <v>9</v>
      </c>
      <c r="D248" s="4">
        <v>41970.37152777778</v>
      </c>
      <c r="E248" s="2" t="s">
        <v>343</v>
      </c>
      <c r="F248" s="5">
        <v>144588</v>
      </c>
      <c r="G248" s="4">
        <v>41999</v>
      </c>
      <c r="H248" s="1"/>
      <c r="I248" s="2" t="s">
        <v>439</v>
      </c>
      <c r="J248" s="33">
        <v>133344.6</v>
      </c>
      <c r="K248" s="24">
        <f t="shared" si="3"/>
        <v>0</v>
      </c>
    </row>
    <row r="249" spans="1:11" ht="38.25">
      <c r="A249" s="32">
        <v>26</v>
      </c>
      <c r="B249" s="2" t="s">
        <v>248</v>
      </c>
      <c r="C249" s="2" t="s">
        <v>9</v>
      </c>
      <c r="D249" s="4">
        <v>41970.75208333333</v>
      </c>
      <c r="E249" s="2" t="s">
        <v>344</v>
      </c>
      <c r="F249" s="5">
        <v>171880</v>
      </c>
      <c r="G249" s="4">
        <v>41990</v>
      </c>
      <c r="H249" s="1"/>
      <c r="I249" s="2" t="s">
        <v>438</v>
      </c>
      <c r="J249" s="33">
        <v>147920</v>
      </c>
      <c r="K249" s="24">
        <f t="shared" si="3"/>
        <v>0</v>
      </c>
    </row>
    <row r="250" spans="1:11" ht="39" thickBot="1">
      <c r="A250" s="96">
        <v>27</v>
      </c>
      <c r="B250" s="35" t="s">
        <v>274</v>
      </c>
      <c r="C250" s="35" t="s">
        <v>9</v>
      </c>
      <c r="D250" s="36">
        <v>41982.415972222225</v>
      </c>
      <c r="E250" s="35" t="s">
        <v>345</v>
      </c>
      <c r="F250" s="37">
        <v>191926.19</v>
      </c>
      <c r="G250" s="36">
        <v>42010</v>
      </c>
      <c r="H250" s="38"/>
      <c r="I250" s="35" t="s">
        <v>440</v>
      </c>
      <c r="J250" s="39">
        <v>114410.1</v>
      </c>
      <c r="K250" s="24">
        <f t="shared" si="3"/>
        <v>0</v>
      </c>
    </row>
    <row r="251" spans="1:10" ht="14.25" customHeight="1">
      <c r="A251" s="24">
        <f>COUNT(A223:A250)</f>
        <v>27</v>
      </c>
      <c r="F251" s="27">
        <f>SUMIF(K223:K250,0,F223:F250)</f>
        <v>2905150.0799999996</v>
      </c>
      <c r="J251" s="27">
        <f>SUM(J223:J250)</f>
        <v>2489097.27</v>
      </c>
    </row>
    <row r="252" ht="15.75" thickBot="1"/>
    <row r="253" spans="1:13" s="10" customFormat="1" ht="30" customHeight="1" thickBot="1">
      <c r="A253" s="178" t="s">
        <v>346</v>
      </c>
      <c r="B253" s="179"/>
      <c r="C253" s="179"/>
      <c r="D253" s="179"/>
      <c r="E253" s="179"/>
      <c r="F253" s="179"/>
      <c r="G253" s="179"/>
      <c r="H253" s="179"/>
      <c r="I253" s="179"/>
      <c r="J253" s="180"/>
      <c r="K253" s="25"/>
      <c r="M253" s="133"/>
    </row>
    <row r="254" spans="1:11" ht="54">
      <c r="A254" s="28" t="s">
        <v>0</v>
      </c>
      <c r="B254" s="29" t="s">
        <v>1</v>
      </c>
      <c r="C254" s="29" t="s">
        <v>2</v>
      </c>
      <c r="D254" s="29" t="s">
        <v>3</v>
      </c>
      <c r="E254" s="29" t="s">
        <v>4</v>
      </c>
      <c r="F254" s="30" t="s">
        <v>5</v>
      </c>
      <c r="G254" s="29" t="s">
        <v>400</v>
      </c>
      <c r="H254" s="29" t="s">
        <v>6</v>
      </c>
      <c r="I254" s="30" t="s">
        <v>7</v>
      </c>
      <c r="J254" s="31" t="s">
        <v>8</v>
      </c>
      <c r="K254" s="25"/>
    </row>
    <row r="255" spans="1:11" ht="38.25">
      <c r="A255" s="32">
        <v>1</v>
      </c>
      <c r="B255" s="2" t="s">
        <v>363</v>
      </c>
      <c r="C255" s="2" t="s">
        <v>9</v>
      </c>
      <c r="D255" s="4">
        <v>41921.45416666667</v>
      </c>
      <c r="E255" s="2" t="s">
        <v>381</v>
      </c>
      <c r="F255" s="5">
        <v>301535.14</v>
      </c>
      <c r="G255" s="4">
        <v>41946</v>
      </c>
      <c r="H255" s="1"/>
      <c r="I255" s="2" t="s">
        <v>446</v>
      </c>
      <c r="J255" s="33">
        <v>264984.9</v>
      </c>
      <c r="K255" s="24">
        <f t="shared" si="3"/>
        <v>0</v>
      </c>
    </row>
    <row r="256" spans="1:11" ht="89.25">
      <c r="A256" s="32">
        <v>2</v>
      </c>
      <c r="B256" s="2" t="s">
        <v>362</v>
      </c>
      <c r="C256" s="2" t="s">
        <v>9</v>
      </c>
      <c r="D256" s="4">
        <v>41928.69652777778</v>
      </c>
      <c r="E256" s="2" t="s">
        <v>380</v>
      </c>
      <c r="F256" s="5">
        <v>238100.41</v>
      </c>
      <c r="G256" s="4">
        <v>41946</v>
      </c>
      <c r="H256" s="1"/>
      <c r="I256" s="2" t="s">
        <v>412</v>
      </c>
      <c r="J256" s="33">
        <v>190480.28</v>
      </c>
      <c r="K256" s="24">
        <f t="shared" si="3"/>
        <v>0</v>
      </c>
    </row>
    <row r="257" spans="1:11" ht="25.5">
      <c r="A257" s="186">
        <v>3</v>
      </c>
      <c r="B257" s="184" t="s">
        <v>361</v>
      </c>
      <c r="C257" s="184" t="s">
        <v>9</v>
      </c>
      <c r="D257" s="188">
        <v>41933</v>
      </c>
      <c r="E257" s="184" t="s">
        <v>379</v>
      </c>
      <c r="F257" s="5">
        <v>115398.33</v>
      </c>
      <c r="G257" s="4">
        <v>41964</v>
      </c>
      <c r="H257" s="1"/>
      <c r="I257" s="2" t="s">
        <v>465</v>
      </c>
      <c r="J257" s="33">
        <v>95000</v>
      </c>
      <c r="K257" s="24">
        <f t="shared" si="3"/>
        <v>0</v>
      </c>
    </row>
    <row r="258" spans="1:11" ht="15">
      <c r="A258" s="190"/>
      <c r="B258" s="191"/>
      <c r="C258" s="191"/>
      <c r="D258" s="192"/>
      <c r="E258" s="191"/>
      <c r="F258" s="5">
        <v>77666.67</v>
      </c>
      <c r="G258" s="4">
        <v>41964</v>
      </c>
      <c r="H258" s="1"/>
      <c r="I258" s="2" t="s">
        <v>218</v>
      </c>
      <c r="J258" s="33">
        <v>62134</v>
      </c>
      <c r="K258" s="24">
        <f t="shared" si="3"/>
        <v>0</v>
      </c>
    </row>
    <row r="259" spans="1:11" ht="15">
      <c r="A259" s="190"/>
      <c r="B259" s="191"/>
      <c r="C259" s="191"/>
      <c r="D259" s="192"/>
      <c r="E259" s="191"/>
      <c r="F259" s="5">
        <v>83444.7</v>
      </c>
      <c r="G259" s="4">
        <v>41964</v>
      </c>
      <c r="H259" s="1"/>
      <c r="I259" s="2" t="s">
        <v>218</v>
      </c>
      <c r="J259" s="33">
        <v>72770</v>
      </c>
      <c r="K259" s="24">
        <f t="shared" si="3"/>
        <v>0</v>
      </c>
    </row>
    <row r="260" spans="1:11" ht="15">
      <c r="A260" s="190"/>
      <c r="B260" s="191"/>
      <c r="C260" s="191"/>
      <c r="D260" s="192"/>
      <c r="E260" s="191"/>
      <c r="F260" s="5">
        <v>49200</v>
      </c>
      <c r="G260" s="4">
        <v>41964</v>
      </c>
      <c r="H260" s="1"/>
      <c r="I260" s="2" t="s">
        <v>202</v>
      </c>
      <c r="J260" s="33">
        <v>48144</v>
      </c>
      <c r="K260" s="24">
        <f aca="true" t="shared" si="4" ref="K260:K289">IF(I260="DESIERTO",1,0)</f>
        <v>0</v>
      </c>
    </row>
    <row r="261" spans="1:11" ht="15">
      <c r="A261" s="190"/>
      <c r="B261" s="191"/>
      <c r="C261" s="191"/>
      <c r="D261" s="192"/>
      <c r="E261" s="191"/>
      <c r="F261" s="5">
        <v>27100</v>
      </c>
      <c r="G261" s="4">
        <v>41964</v>
      </c>
      <c r="H261" s="1"/>
      <c r="I261" s="2" t="s">
        <v>202</v>
      </c>
      <c r="J261" s="33">
        <v>26889.84</v>
      </c>
      <c r="K261" s="24">
        <f t="shared" si="4"/>
        <v>0</v>
      </c>
    </row>
    <row r="262" spans="1:11" ht="15">
      <c r="A262" s="187"/>
      <c r="B262" s="185"/>
      <c r="C262" s="185"/>
      <c r="D262" s="189"/>
      <c r="E262" s="185"/>
      <c r="F262" s="5">
        <v>28594</v>
      </c>
      <c r="G262" s="4">
        <v>41964</v>
      </c>
      <c r="H262" s="1"/>
      <c r="I262" s="2" t="s">
        <v>429</v>
      </c>
      <c r="J262" s="33">
        <v>24350</v>
      </c>
      <c r="K262" s="24">
        <f t="shared" si="4"/>
        <v>0</v>
      </c>
    </row>
    <row r="263" spans="1:11" ht="15">
      <c r="A263" s="186">
        <v>4</v>
      </c>
      <c r="B263" s="184" t="s">
        <v>83</v>
      </c>
      <c r="C263" s="184" t="s">
        <v>9</v>
      </c>
      <c r="D263" s="188">
        <v>41933</v>
      </c>
      <c r="E263" s="184" t="s">
        <v>378</v>
      </c>
      <c r="F263" s="5">
        <v>109916.7</v>
      </c>
      <c r="G263" s="4"/>
      <c r="H263" s="6">
        <v>41955</v>
      </c>
      <c r="I263" s="2" t="s">
        <v>174</v>
      </c>
      <c r="J263" s="33">
        <v>0</v>
      </c>
      <c r="K263" s="24">
        <f t="shared" si="4"/>
        <v>1</v>
      </c>
    </row>
    <row r="264" spans="1:11" ht="15">
      <c r="A264" s="187"/>
      <c r="B264" s="185"/>
      <c r="C264" s="185"/>
      <c r="D264" s="189"/>
      <c r="E264" s="185"/>
      <c r="F264" s="5">
        <v>217618.6</v>
      </c>
      <c r="G264" s="4"/>
      <c r="H264" s="6">
        <v>41955</v>
      </c>
      <c r="I264" s="2" t="s">
        <v>174</v>
      </c>
      <c r="J264" s="33">
        <v>0</v>
      </c>
      <c r="K264" s="24">
        <f t="shared" si="4"/>
        <v>1</v>
      </c>
    </row>
    <row r="265" spans="1:11" ht="38.25">
      <c r="A265" s="32">
        <v>5</v>
      </c>
      <c r="B265" s="2" t="s">
        <v>224</v>
      </c>
      <c r="C265" s="2" t="s">
        <v>9</v>
      </c>
      <c r="D265" s="4">
        <v>41949.34444444445</v>
      </c>
      <c r="E265" s="2" t="s">
        <v>377</v>
      </c>
      <c r="F265" s="5">
        <v>281600</v>
      </c>
      <c r="G265" s="4">
        <v>41970</v>
      </c>
      <c r="H265" s="1"/>
      <c r="I265" s="2" t="s">
        <v>447</v>
      </c>
      <c r="J265" s="33">
        <v>218900</v>
      </c>
      <c r="K265" s="24">
        <f t="shared" si="4"/>
        <v>0</v>
      </c>
    </row>
    <row r="266" spans="1:11" ht="38.25">
      <c r="A266" s="32">
        <v>6</v>
      </c>
      <c r="B266" s="2" t="s">
        <v>360</v>
      </c>
      <c r="C266" s="2" t="s">
        <v>9</v>
      </c>
      <c r="D266" s="4">
        <v>41957.43194444444</v>
      </c>
      <c r="E266" s="2" t="s">
        <v>376</v>
      </c>
      <c r="F266" s="5">
        <v>303850</v>
      </c>
      <c r="G266" s="4">
        <v>41976</v>
      </c>
      <c r="H266" s="1"/>
      <c r="I266" s="2" t="s">
        <v>221</v>
      </c>
      <c r="J266" s="33">
        <v>290000</v>
      </c>
      <c r="K266" s="24">
        <f t="shared" si="4"/>
        <v>0</v>
      </c>
    </row>
    <row r="267" spans="1:11" ht="25.5">
      <c r="A267" s="186">
        <v>7</v>
      </c>
      <c r="B267" s="184" t="s">
        <v>359</v>
      </c>
      <c r="C267" s="184" t="s">
        <v>9</v>
      </c>
      <c r="D267" s="188">
        <v>41957</v>
      </c>
      <c r="E267" s="184" t="s">
        <v>375</v>
      </c>
      <c r="F267" s="5">
        <v>132160</v>
      </c>
      <c r="G267" s="4">
        <v>41978</v>
      </c>
      <c r="H267" s="1"/>
      <c r="I267" s="2" t="s">
        <v>221</v>
      </c>
      <c r="J267" s="33">
        <v>132160</v>
      </c>
      <c r="K267" s="24">
        <f t="shared" si="4"/>
        <v>0</v>
      </c>
    </row>
    <row r="268" spans="1:11" ht="25.5">
      <c r="A268" s="190"/>
      <c r="B268" s="191"/>
      <c r="C268" s="191"/>
      <c r="D268" s="192"/>
      <c r="E268" s="191"/>
      <c r="F268" s="5">
        <v>127400</v>
      </c>
      <c r="G268" s="4">
        <v>41978</v>
      </c>
      <c r="H268" s="1"/>
      <c r="I268" s="2" t="s">
        <v>221</v>
      </c>
      <c r="J268" s="33">
        <v>127400</v>
      </c>
      <c r="K268" s="24">
        <f t="shared" si="4"/>
        <v>0</v>
      </c>
    </row>
    <row r="269" spans="1:11" ht="15">
      <c r="A269" s="190"/>
      <c r="B269" s="191"/>
      <c r="C269" s="191"/>
      <c r="D269" s="192"/>
      <c r="E269" s="191"/>
      <c r="F269" s="5">
        <v>72570</v>
      </c>
      <c r="G269" s="4"/>
      <c r="H269" s="4">
        <v>41977</v>
      </c>
      <c r="I269" s="2" t="s">
        <v>174</v>
      </c>
      <c r="J269" s="33">
        <v>0</v>
      </c>
      <c r="K269" s="24">
        <f t="shared" si="4"/>
        <v>1</v>
      </c>
    </row>
    <row r="270" spans="1:11" ht="15">
      <c r="A270" s="187"/>
      <c r="B270" s="185"/>
      <c r="C270" s="185"/>
      <c r="D270" s="189"/>
      <c r="E270" s="185"/>
      <c r="F270" s="5">
        <v>25842</v>
      </c>
      <c r="G270" s="4"/>
      <c r="H270" s="4">
        <v>41977</v>
      </c>
      <c r="I270" s="2" t="s">
        <v>174</v>
      </c>
      <c r="J270" s="33">
        <v>0</v>
      </c>
      <c r="K270" s="24">
        <f t="shared" si="4"/>
        <v>1</v>
      </c>
    </row>
    <row r="271" spans="1:11" ht="51">
      <c r="A271" s="32">
        <v>8</v>
      </c>
      <c r="B271" s="2" t="s">
        <v>358</v>
      </c>
      <c r="C271" s="2" t="s">
        <v>9</v>
      </c>
      <c r="D271" s="4">
        <v>41962.61597222222</v>
      </c>
      <c r="E271" s="2" t="s">
        <v>374</v>
      </c>
      <c r="F271" s="5">
        <v>233439.4</v>
      </c>
      <c r="G271" s="4">
        <v>41978</v>
      </c>
      <c r="H271" s="1"/>
      <c r="I271" s="2" t="s">
        <v>448</v>
      </c>
      <c r="J271" s="33">
        <v>226436.1</v>
      </c>
      <c r="K271" s="24">
        <f t="shared" si="4"/>
        <v>0</v>
      </c>
    </row>
    <row r="272" spans="1:11" ht="51">
      <c r="A272" s="32">
        <v>9</v>
      </c>
      <c r="B272" s="2" t="s">
        <v>357</v>
      </c>
      <c r="C272" s="2" t="s">
        <v>9</v>
      </c>
      <c r="D272" s="4">
        <v>41962.61666666667</v>
      </c>
      <c r="E272" s="2" t="s">
        <v>373</v>
      </c>
      <c r="F272" s="5">
        <v>349398</v>
      </c>
      <c r="G272" s="4">
        <v>41995</v>
      </c>
      <c r="H272" s="1"/>
      <c r="I272" s="2" t="s">
        <v>202</v>
      </c>
      <c r="J272" s="33">
        <v>266208</v>
      </c>
      <c r="K272" s="24">
        <f t="shared" si="4"/>
        <v>0</v>
      </c>
    </row>
    <row r="273" spans="1:11" ht="51.75" thickBot="1">
      <c r="A273" s="34">
        <v>10</v>
      </c>
      <c r="B273" s="35" t="s">
        <v>356</v>
      </c>
      <c r="C273" s="35" t="s">
        <v>9</v>
      </c>
      <c r="D273" s="36">
        <v>41970.37569444445</v>
      </c>
      <c r="E273" s="35" t="s">
        <v>372</v>
      </c>
      <c r="F273" s="37">
        <v>363840</v>
      </c>
      <c r="G273" s="36">
        <v>41989</v>
      </c>
      <c r="H273" s="38"/>
      <c r="I273" s="35" t="s">
        <v>206</v>
      </c>
      <c r="J273" s="39">
        <v>363770.4</v>
      </c>
      <c r="K273" s="24">
        <f t="shared" si="4"/>
        <v>0</v>
      </c>
    </row>
    <row r="274" spans="1:10" ht="14.25" customHeight="1">
      <c r="A274" s="24">
        <f>COUNT(A255:A273)</f>
        <v>10</v>
      </c>
      <c r="F274" s="27">
        <f>SUMIF(K255:K273,0,F255:F273)</f>
        <v>2712726.65</v>
      </c>
      <c r="J274" s="27">
        <f>SUM(J255:J273)</f>
        <v>2409627.52</v>
      </c>
    </row>
    <row r="275" ht="15.75" thickBot="1"/>
    <row r="276" spans="1:13" s="10" customFormat="1" ht="30" customHeight="1" thickBot="1">
      <c r="A276" s="178" t="s">
        <v>382</v>
      </c>
      <c r="B276" s="179"/>
      <c r="C276" s="179"/>
      <c r="D276" s="179"/>
      <c r="E276" s="179"/>
      <c r="F276" s="179"/>
      <c r="G276" s="179"/>
      <c r="H276" s="179"/>
      <c r="I276" s="179"/>
      <c r="J276" s="180"/>
      <c r="K276" s="25"/>
      <c r="M276" s="133"/>
    </row>
    <row r="277" spans="1:11" ht="54">
      <c r="A277" s="7" t="s">
        <v>0</v>
      </c>
      <c r="B277" s="7" t="s">
        <v>1</v>
      </c>
      <c r="C277" s="57" t="s">
        <v>2</v>
      </c>
      <c r="D277" s="28" t="s">
        <v>3</v>
      </c>
      <c r="E277" s="29" t="s">
        <v>4</v>
      </c>
      <c r="F277" s="30" t="s">
        <v>5</v>
      </c>
      <c r="G277" s="29" t="s">
        <v>400</v>
      </c>
      <c r="H277" s="29" t="s">
        <v>6</v>
      </c>
      <c r="I277" s="30" t="s">
        <v>7</v>
      </c>
      <c r="J277" s="31" t="s">
        <v>8</v>
      </c>
      <c r="K277" s="25"/>
    </row>
    <row r="278" spans="1:11" ht="38.25">
      <c r="A278" s="1">
        <v>1</v>
      </c>
      <c r="B278" s="2" t="s">
        <v>275</v>
      </c>
      <c r="C278" s="58" t="s">
        <v>9</v>
      </c>
      <c r="D278" s="59">
        <v>41919.47361111111</v>
      </c>
      <c r="E278" s="2" t="s">
        <v>393</v>
      </c>
      <c r="F278" s="5">
        <v>555538.45</v>
      </c>
      <c r="G278" s="4">
        <v>41962</v>
      </c>
      <c r="H278" s="1"/>
      <c r="I278" s="2" t="s">
        <v>171</v>
      </c>
      <c r="J278" s="33">
        <v>486210.01</v>
      </c>
      <c r="K278" s="24">
        <f t="shared" si="4"/>
        <v>0</v>
      </c>
    </row>
    <row r="279" spans="1:11" ht="25.5">
      <c r="A279" s="209">
        <v>2</v>
      </c>
      <c r="B279" s="184" t="s">
        <v>386</v>
      </c>
      <c r="C279" s="211" t="s">
        <v>9</v>
      </c>
      <c r="D279" s="213">
        <v>41929</v>
      </c>
      <c r="E279" s="184" t="s">
        <v>392</v>
      </c>
      <c r="F279" s="5">
        <v>1232240</v>
      </c>
      <c r="G279" s="4">
        <v>41969</v>
      </c>
      <c r="H279" s="1"/>
      <c r="I279" s="2" t="s">
        <v>463</v>
      </c>
      <c r="J279" s="33">
        <v>1232240</v>
      </c>
      <c r="K279" s="24">
        <f t="shared" si="4"/>
        <v>0</v>
      </c>
    </row>
    <row r="280" spans="1:11" ht="15">
      <c r="A280" s="210"/>
      <c r="B280" s="185"/>
      <c r="C280" s="212"/>
      <c r="D280" s="214"/>
      <c r="E280" s="185"/>
      <c r="F280" s="5">
        <v>661200</v>
      </c>
      <c r="G280" s="4"/>
      <c r="H280" s="4">
        <v>41967</v>
      </c>
      <c r="I280" s="2" t="s">
        <v>174</v>
      </c>
      <c r="J280" s="33">
        <v>0</v>
      </c>
      <c r="K280" s="24">
        <f t="shared" si="4"/>
        <v>1</v>
      </c>
    </row>
    <row r="281" spans="1:11" ht="15">
      <c r="A281" s="215">
        <v>3</v>
      </c>
      <c r="B281" s="196" t="s">
        <v>385</v>
      </c>
      <c r="C281" s="217" t="s">
        <v>9</v>
      </c>
      <c r="D281" s="219">
        <v>41932</v>
      </c>
      <c r="E281" s="196" t="s">
        <v>391</v>
      </c>
      <c r="F281" s="15">
        <v>45720</v>
      </c>
      <c r="G281" s="14"/>
      <c r="H281" s="14">
        <v>41982</v>
      </c>
      <c r="I281" s="13" t="s">
        <v>174</v>
      </c>
      <c r="J281" s="48">
        <v>0</v>
      </c>
      <c r="K281" s="24">
        <f t="shared" si="4"/>
        <v>1</v>
      </c>
    </row>
    <row r="282" spans="1:11" ht="25.5">
      <c r="A282" s="216"/>
      <c r="B282" s="198"/>
      <c r="C282" s="218"/>
      <c r="D282" s="220"/>
      <c r="E282" s="198"/>
      <c r="F282" s="15">
        <v>1682000</v>
      </c>
      <c r="G282" s="14">
        <v>41996</v>
      </c>
      <c r="H282" s="12"/>
      <c r="I282" s="13" t="s">
        <v>464</v>
      </c>
      <c r="J282" s="48">
        <v>1324691</v>
      </c>
      <c r="K282" s="24">
        <f t="shared" si="4"/>
        <v>0</v>
      </c>
    </row>
    <row r="283" spans="1:11" ht="38.25">
      <c r="A283" s="209">
        <v>4</v>
      </c>
      <c r="B283" s="184" t="s">
        <v>384</v>
      </c>
      <c r="C283" s="211" t="s">
        <v>9</v>
      </c>
      <c r="D283" s="213">
        <v>41949</v>
      </c>
      <c r="E283" s="184" t="s">
        <v>390</v>
      </c>
      <c r="F283" s="5">
        <v>221340</v>
      </c>
      <c r="G283" s="4">
        <v>41995</v>
      </c>
      <c r="H283" s="1"/>
      <c r="I283" s="2" t="s">
        <v>418</v>
      </c>
      <c r="J283" s="33">
        <v>132430</v>
      </c>
      <c r="K283" s="24">
        <f t="shared" si="4"/>
        <v>0</v>
      </c>
    </row>
    <row r="284" spans="1:11" ht="15">
      <c r="A284" s="221"/>
      <c r="B284" s="191"/>
      <c r="C284" s="222"/>
      <c r="D284" s="223"/>
      <c r="E284" s="191"/>
      <c r="F284" s="5">
        <v>25840</v>
      </c>
      <c r="G284" s="4">
        <v>41995</v>
      </c>
      <c r="H284" s="1"/>
      <c r="I284" s="2" t="s">
        <v>461</v>
      </c>
      <c r="J284" s="33">
        <v>18240</v>
      </c>
      <c r="K284" s="24">
        <f t="shared" si="4"/>
        <v>0</v>
      </c>
    </row>
    <row r="285" spans="1:11" ht="15">
      <c r="A285" s="221"/>
      <c r="B285" s="191"/>
      <c r="C285" s="222"/>
      <c r="D285" s="223"/>
      <c r="E285" s="191"/>
      <c r="F285" s="5">
        <v>122589</v>
      </c>
      <c r="G285" s="4">
        <v>41995</v>
      </c>
      <c r="H285" s="1"/>
      <c r="I285" s="2" t="s">
        <v>461</v>
      </c>
      <c r="J285" s="33">
        <v>107060</v>
      </c>
      <c r="K285" s="24">
        <f t="shared" si="4"/>
        <v>0</v>
      </c>
    </row>
    <row r="286" spans="1:11" ht="15">
      <c r="A286" s="221"/>
      <c r="B286" s="191"/>
      <c r="C286" s="222"/>
      <c r="D286" s="223"/>
      <c r="E286" s="191"/>
      <c r="F286" s="5">
        <v>13977</v>
      </c>
      <c r="G286" s="4">
        <v>41995</v>
      </c>
      <c r="H286" s="1"/>
      <c r="I286" s="2" t="s">
        <v>461</v>
      </c>
      <c r="J286" s="33">
        <v>11790</v>
      </c>
      <c r="K286" s="24">
        <f t="shared" si="4"/>
        <v>0</v>
      </c>
    </row>
    <row r="287" spans="1:11" ht="15">
      <c r="A287" s="221"/>
      <c r="B287" s="191"/>
      <c r="C287" s="222"/>
      <c r="D287" s="223"/>
      <c r="E287" s="191"/>
      <c r="F287" s="5">
        <v>16460</v>
      </c>
      <c r="G287" s="4">
        <v>41995</v>
      </c>
      <c r="H287" s="1"/>
      <c r="I287" s="2" t="s">
        <v>461</v>
      </c>
      <c r="J287" s="33">
        <v>13200</v>
      </c>
      <c r="K287" s="24">
        <f t="shared" si="4"/>
        <v>0</v>
      </c>
    </row>
    <row r="288" spans="1:11" ht="15">
      <c r="A288" s="210"/>
      <c r="B288" s="185"/>
      <c r="C288" s="212"/>
      <c r="D288" s="214"/>
      <c r="E288" s="185"/>
      <c r="F288" s="5">
        <v>76000</v>
      </c>
      <c r="G288" s="4">
        <v>41995</v>
      </c>
      <c r="H288" s="1"/>
      <c r="I288" s="2" t="s">
        <v>461</v>
      </c>
      <c r="J288" s="33">
        <v>54000</v>
      </c>
      <c r="K288" s="24">
        <f t="shared" si="4"/>
        <v>0</v>
      </c>
    </row>
    <row r="289" spans="1:11" ht="51.75" thickBot="1">
      <c r="A289" s="1">
        <v>5</v>
      </c>
      <c r="B289" s="2" t="s">
        <v>383</v>
      </c>
      <c r="C289" s="58" t="s">
        <v>9</v>
      </c>
      <c r="D289" s="60">
        <v>41962.62708333333</v>
      </c>
      <c r="E289" s="35" t="s">
        <v>389</v>
      </c>
      <c r="F289" s="37">
        <v>428035.5</v>
      </c>
      <c r="G289" s="36">
        <v>41990</v>
      </c>
      <c r="H289" s="38"/>
      <c r="I289" s="35" t="s">
        <v>205</v>
      </c>
      <c r="J289" s="39">
        <v>374399</v>
      </c>
      <c r="K289" s="24">
        <f t="shared" si="4"/>
        <v>0</v>
      </c>
    </row>
    <row r="290" spans="1:10" ht="14.25" customHeight="1">
      <c r="A290" s="24">
        <f>COUNT(A278:A289)</f>
        <v>5</v>
      </c>
      <c r="F290" s="27">
        <f>SUMIF(K278:K289,0,F278:F289)</f>
        <v>4374019.95</v>
      </c>
      <c r="J290" s="27">
        <f>SUM(J278:J289)</f>
        <v>3754260.01</v>
      </c>
    </row>
    <row r="291" ht="15.75" thickBot="1"/>
    <row r="292" spans="1:13" s="10" customFormat="1" ht="30" customHeight="1" thickBot="1">
      <c r="A292" s="178" t="s">
        <v>396</v>
      </c>
      <c r="B292" s="179"/>
      <c r="C292" s="179"/>
      <c r="D292" s="179"/>
      <c r="E292" s="179"/>
      <c r="F292" s="179"/>
      <c r="G292" s="179"/>
      <c r="H292" s="179"/>
      <c r="I292" s="179"/>
      <c r="J292" s="180"/>
      <c r="K292" s="25"/>
      <c r="M292" s="133"/>
    </row>
    <row r="293" spans="1:11" ht="54.75" thickBot="1">
      <c r="A293" s="7" t="s">
        <v>0</v>
      </c>
      <c r="B293" s="7" t="s">
        <v>1</v>
      </c>
      <c r="C293" s="57" t="s">
        <v>2</v>
      </c>
      <c r="D293" s="40" t="s">
        <v>3</v>
      </c>
      <c r="E293" s="41" t="s">
        <v>4</v>
      </c>
      <c r="F293" s="42" t="s">
        <v>5</v>
      </c>
      <c r="G293" s="41" t="s">
        <v>400</v>
      </c>
      <c r="H293" s="41" t="s">
        <v>6</v>
      </c>
      <c r="I293" s="42" t="s">
        <v>7</v>
      </c>
      <c r="J293" s="43" t="s">
        <v>8</v>
      </c>
      <c r="K293" s="25">
        <v>0</v>
      </c>
    </row>
    <row r="294" spans="1:10" ht="14.25" customHeight="1">
      <c r="A294" s="24">
        <v>0</v>
      </c>
      <c r="F294" s="27">
        <v>0</v>
      </c>
      <c r="J294" s="27">
        <v>0</v>
      </c>
    </row>
    <row r="297" spans="12:13" ht="15">
      <c r="L297" s="45">
        <f>SUM(L1:L296)</f>
        <v>25065569.72</v>
      </c>
      <c r="M297" s="136">
        <f>SUM(M1:M296)</f>
        <v>21656776.79</v>
      </c>
    </row>
  </sheetData>
  <sheetProtection/>
  <mergeCells count="104">
    <mergeCell ref="A292:J292"/>
    <mergeCell ref="A281:A282"/>
    <mergeCell ref="B281:B282"/>
    <mergeCell ref="C281:C282"/>
    <mergeCell ref="D281:D282"/>
    <mergeCell ref="E281:E282"/>
    <mergeCell ref="A283:A288"/>
    <mergeCell ref="B283:B288"/>
    <mergeCell ref="C283:C288"/>
    <mergeCell ref="D283:D288"/>
    <mergeCell ref="E283:E288"/>
    <mergeCell ref="A276:J276"/>
    <mergeCell ref="A279:A280"/>
    <mergeCell ref="B279:B280"/>
    <mergeCell ref="C279:C280"/>
    <mergeCell ref="D279:D280"/>
    <mergeCell ref="E279:E280"/>
    <mergeCell ref="A263:A264"/>
    <mergeCell ref="B263:B264"/>
    <mergeCell ref="C263:C264"/>
    <mergeCell ref="D263:D264"/>
    <mergeCell ref="E263:E264"/>
    <mergeCell ref="A267:A270"/>
    <mergeCell ref="B267:B270"/>
    <mergeCell ref="C267:C270"/>
    <mergeCell ref="D267:D270"/>
    <mergeCell ref="E267:E270"/>
    <mergeCell ref="A253:J253"/>
    <mergeCell ref="A257:A262"/>
    <mergeCell ref="B257:B262"/>
    <mergeCell ref="C257:C262"/>
    <mergeCell ref="D257:D262"/>
    <mergeCell ref="E257:E262"/>
    <mergeCell ref="A221:J221"/>
    <mergeCell ref="A243:A244"/>
    <mergeCell ref="B243:B244"/>
    <mergeCell ref="C243:C244"/>
    <mergeCell ref="D243:D244"/>
    <mergeCell ref="E243:E244"/>
    <mergeCell ref="A205:A206"/>
    <mergeCell ref="B205:B206"/>
    <mergeCell ref="C205:C206"/>
    <mergeCell ref="D205:D206"/>
    <mergeCell ref="E205:E206"/>
    <mergeCell ref="A211:A212"/>
    <mergeCell ref="B211:B212"/>
    <mergeCell ref="C211:C212"/>
    <mergeCell ref="D211:D212"/>
    <mergeCell ref="E211:E212"/>
    <mergeCell ref="A201:A202"/>
    <mergeCell ref="B201:B202"/>
    <mergeCell ref="C201:C202"/>
    <mergeCell ref="D201:D202"/>
    <mergeCell ref="E201:E202"/>
    <mergeCell ref="A203:A204"/>
    <mergeCell ref="B203:B204"/>
    <mergeCell ref="C203:C204"/>
    <mergeCell ref="D203:D204"/>
    <mergeCell ref="E203:E204"/>
    <mergeCell ref="A91:J91"/>
    <mergeCell ref="A96:J96"/>
    <mergeCell ref="A98:J98"/>
    <mergeCell ref="A155:J155"/>
    <mergeCell ref="A162:J162"/>
    <mergeCell ref="A171:J171"/>
    <mergeCell ref="A164:A167"/>
    <mergeCell ref="B164:B167"/>
    <mergeCell ref="C164:C167"/>
    <mergeCell ref="D164:D167"/>
    <mergeCell ref="E164:E167"/>
    <mergeCell ref="A132:A134"/>
    <mergeCell ref="B132:B134"/>
    <mergeCell ref="C132:C134"/>
    <mergeCell ref="D132:D134"/>
    <mergeCell ref="E132:E134"/>
    <mergeCell ref="A150:A152"/>
    <mergeCell ref="B150:B152"/>
    <mergeCell ref="C150:C152"/>
    <mergeCell ref="D150:D152"/>
    <mergeCell ref="E150:E152"/>
    <mergeCell ref="A3:J3"/>
    <mergeCell ref="A11:J11"/>
    <mergeCell ref="A19:J19"/>
    <mergeCell ref="A24:J24"/>
    <mergeCell ref="A28:J28"/>
    <mergeCell ref="A175:J175"/>
    <mergeCell ref="A177:J177"/>
    <mergeCell ref="A1:J1"/>
    <mergeCell ref="A33:J33"/>
    <mergeCell ref="A35:J35"/>
    <mergeCell ref="A56:J56"/>
    <mergeCell ref="A77:J77"/>
    <mergeCell ref="A79:A81"/>
    <mergeCell ref="B79:B81"/>
    <mergeCell ref="C79:C81"/>
    <mergeCell ref="D79:D81"/>
    <mergeCell ref="E79:E81"/>
    <mergeCell ref="A127:J127"/>
    <mergeCell ref="A129:A130"/>
    <mergeCell ref="B129:B130"/>
    <mergeCell ref="C129:C130"/>
    <mergeCell ref="D129:D130"/>
    <mergeCell ref="E129:E130"/>
    <mergeCell ref="A87:J87"/>
  </mergeCells>
  <conditionalFormatting sqref="I13:I16 I21 I58:I74 I79:I84 I93">
    <cfRule type="cellIs" priority="15" dxfId="0" operator="equal">
      <formula>"DESIERTO"</formula>
    </cfRule>
  </conditionalFormatting>
  <conditionalFormatting sqref="I37:I53 I58:I74">
    <cfRule type="cellIs" priority="13" dxfId="0" operator="equal">
      <formula>"DESIERTO"</formula>
    </cfRule>
  </conditionalFormatting>
  <conditionalFormatting sqref="I100:I124">
    <cfRule type="cellIs" priority="8" dxfId="0" operator="equal">
      <formula>"DESIERTO"</formula>
    </cfRule>
  </conditionalFormatting>
  <conditionalFormatting sqref="I129:I152">
    <cfRule type="cellIs" priority="7" dxfId="0" operator="equal">
      <formula>"DESIERTO"</formula>
    </cfRule>
  </conditionalFormatting>
  <conditionalFormatting sqref="I157:I159">
    <cfRule type="cellIs" priority="6" dxfId="0" operator="equal">
      <formula>"DESIERTO"</formula>
    </cfRule>
  </conditionalFormatting>
  <conditionalFormatting sqref="I164:I168">
    <cfRule type="cellIs" priority="5" dxfId="0" operator="equal">
      <formula>"DESIERTO"</formula>
    </cfRule>
  </conditionalFormatting>
  <conditionalFormatting sqref="I179:I218">
    <cfRule type="cellIs" priority="4" dxfId="0" operator="equal">
      <formula>"DESIERTO"</formula>
    </cfRule>
  </conditionalFormatting>
  <conditionalFormatting sqref="I223:I250">
    <cfRule type="cellIs" priority="3" dxfId="0" operator="equal">
      <formula>"DESIERTO"</formula>
    </cfRule>
  </conditionalFormatting>
  <conditionalFormatting sqref="I255:I273">
    <cfRule type="cellIs" priority="2" dxfId="0" operator="equal">
      <formula>"DESIERTO"</formula>
    </cfRule>
  </conditionalFormatting>
  <conditionalFormatting sqref="I278:I289">
    <cfRule type="cellIs" priority="1" dxfId="0" operator="equal">
      <formula>"DESIERTO"</formula>
    </cfRule>
  </conditionalFormatting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2015-01-21T06:41:09Z</cp:lastPrinted>
  <dcterms:created xsi:type="dcterms:W3CDTF">2014-12-30T02:18:32Z</dcterms:created>
  <dcterms:modified xsi:type="dcterms:W3CDTF">2015-04-21T16:26:30Z</dcterms:modified>
  <cp:category/>
  <cp:version/>
  <cp:contentType/>
  <cp:contentStatus/>
</cp:coreProperties>
</file>